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15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57" i="1" l="1"/>
  <c r="F257" i="1"/>
  <c r="D257" i="1"/>
  <c r="H248" i="1"/>
  <c r="F246" i="1"/>
  <c r="F249" i="1" s="1"/>
  <c r="F253" i="1" s="1"/>
  <c r="H244" i="1"/>
  <c r="H246" i="1" s="1"/>
  <c r="D246" i="1"/>
  <c r="H242" i="1"/>
  <c r="F242" i="1"/>
  <c r="D242" i="1"/>
  <c r="H241" i="1"/>
  <c r="D241" i="1"/>
  <c r="H240" i="1"/>
  <c r="H235" i="1"/>
  <c r="F235" i="1"/>
  <c r="D235" i="1"/>
  <c r="H226" i="1"/>
  <c r="F226" i="1"/>
  <c r="D226" i="1"/>
  <c r="H225" i="1"/>
  <c r="D225" i="1"/>
  <c r="H220" i="1"/>
  <c r="F220" i="1"/>
  <c r="D219" i="1"/>
  <c r="D218" i="1"/>
  <c r="D220" i="1" s="1"/>
  <c r="H215" i="1"/>
  <c r="F215" i="1"/>
  <c r="D215" i="1"/>
  <c r="H210" i="1"/>
  <c r="F210" i="1"/>
  <c r="D210" i="1"/>
  <c r="H209" i="1"/>
  <c r="D209" i="1"/>
  <c r="H208" i="1"/>
  <c r="H203" i="1"/>
  <c r="F203" i="1"/>
  <c r="D203" i="1"/>
  <c r="H199" i="1"/>
  <c r="F199" i="1"/>
  <c r="D199" i="1"/>
  <c r="H198" i="1"/>
  <c r="D198" i="1"/>
  <c r="H197" i="1"/>
  <c r="H187" i="1"/>
  <c r="F187" i="1"/>
  <c r="D187" i="1"/>
  <c r="H186" i="1"/>
  <c r="F186" i="1"/>
  <c r="D186" i="1"/>
  <c r="H184" i="1"/>
  <c r="F184" i="1"/>
  <c r="D184" i="1"/>
  <c r="H183" i="1"/>
  <c r="F183" i="1"/>
  <c r="D183" i="1"/>
  <c r="H181" i="1"/>
  <c r="F181" i="1"/>
  <c r="D181" i="1"/>
  <c r="H180" i="1"/>
  <c r="D180" i="1"/>
  <c r="H179" i="1"/>
  <c r="D175" i="1"/>
  <c r="H173" i="1"/>
  <c r="H175" i="1" s="1"/>
  <c r="D173" i="1"/>
  <c r="F167" i="1"/>
  <c r="F173" i="1" s="1"/>
  <c r="F175" i="1" s="1"/>
  <c r="H165" i="1"/>
  <c r="F165" i="1"/>
  <c r="D165" i="1"/>
  <c r="H164" i="1"/>
  <c r="D164" i="1"/>
  <c r="H159" i="1"/>
  <c r="G159" i="1"/>
  <c r="F159" i="1"/>
  <c r="D159" i="1"/>
  <c r="H153" i="1"/>
  <c r="F153" i="1"/>
  <c r="D153" i="1"/>
  <c r="H152" i="1"/>
  <c r="D152" i="1"/>
  <c r="H151" i="1"/>
  <c r="H146" i="1"/>
  <c r="F146" i="1"/>
  <c r="D146" i="1"/>
  <c r="H145" i="1"/>
  <c r="H139" i="1"/>
  <c r="F139" i="1"/>
  <c r="D139" i="1"/>
  <c r="H138" i="1"/>
  <c r="D138" i="1"/>
  <c r="H137" i="1"/>
  <c r="H132" i="1"/>
  <c r="F132" i="1"/>
  <c r="D132" i="1"/>
  <c r="H127" i="1"/>
  <c r="F127" i="1"/>
  <c r="D127" i="1"/>
  <c r="H126" i="1"/>
  <c r="D126" i="1"/>
  <c r="H125" i="1"/>
  <c r="H120" i="1"/>
  <c r="F120" i="1"/>
  <c r="D120" i="1"/>
  <c r="H115" i="1"/>
  <c r="F115" i="1"/>
  <c r="D115" i="1"/>
  <c r="H114" i="1"/>
  <c r="D114" i="1"/>
  <c r="H113" i="1"/>
  <c r="H99" i="1"/>
  <c r="F99" i="1"/>
  <c r="D98" i="1"/>
  <c r="D96" i="1"/>
  <c r="D99" i="1" s="1"/>
  <c r="H94" i="1"/>
  <c r="F94" i="1"/>
  <c r="D94" i="1"/>
  <c r="H93" i="1"/>
  <c r="D93" i="1"/>
  <c r="H92" i="1"/>
  <c r="H87" i="1"/>
  <c r="F87" i="1"/>
  <c r="D87" i="1"/>
  <c r="D86" i="1"/>
  <c r="H83" i="1"/>
  <c r="F83" i="1"/>
  <c r="D83" i="1"/>
  <c r="H82" i="1"/>
  <c r="D82" i="1"/>
  <c r="H81" i="1"/>
  <c r="H74" i="1"/>
  <c r="H188" i="1" s="1"/>
  <c r="F74" i="1"/>
  <c r="F188" i="1" s="1"/>
  <c r="H73" i="1"/>
  <c r="F73" i="1"/>
  <c r="H72" i="1"/>
  <c r="F72" i="1"/>
  <c r="D72" i="1"/>
  <c r="H71" i="1"/>
  <c r="H75" i="1" s="1"/>
  <c r="F71" i="1"/>
  <c r="D71" i="1"/>
  <c r="H70" i="1"/>
  <c r="F70" i="1"/>
  <c r="F75" i="1" s="1"/>
  <c r="H68" i="1"/>
  <c r="F68" i="1"/>
  <c r="D68" i="1"/>
  <c r="H63" i="1"/>
  <c r="F63" i="1"/>
  <c r="D62" i="1"/>
  <c r="D63" i="1" s="1"/>
  <c r="D61" i="1"/>
  <c r="D70" i="1" s="1"/>
  <c r="H59" i="1"/>
  <c r="F59" i="1"/>
  <c r="D59" i="1"/>
  <c r="D58" i="1"/>
  <c r="D74" i="1" s="1"/>
  <c r="D188" i="1" s="1"/>
  <c r="D57" i="1"/>
  <c r="H51" i="1"/>
  <c r="F51" i="1"/>
  <c r="D51" i="1"/>
  <c r="H50" i="1"/>
  <c r="D50" i="1"/>
  <c r="H49" i="1"/>
  <c r="F45" i="1"/>
  <c r="H43" i="1"/>
  <c r="H45" i="1" s="1"/>
  <c r="F43" i="1"/>
  <c r="D41" i="1"/>
  <c r="D43" i="1" s="1"/>
  <c r="D45" i="1" s="1"/>
  <c r="H35" i="1"/>
  <c r="D249" i="1" l="1"/>
  <c r="D253" i="1" s="1"/>
  <c r="D252" i="1"/>
  <c r="H252" i="1"/>
  <c r="H249" i="1"/>
  <c r="H253" i="1" s="1"/>
  <c r="D73" i="1"/>
  <c r="D75" i="1" s="1"/>
  <c r="F252" i="1"/>
</calcChain>
</file>

<file path=xl/sharedStrings.xml><?xml version="1.0" encoding="utf-8"?>
<sst xmlns="http://schemas.openxmlformats.org/spreadsheetml/2006/main" count="228" uniqueCount="158">
  <si>
    <t xml:space="preserve">Petroleum Geo-Services ASA  </t>
  </si>
  <si>
    <t>Notes to the Interim Consolidated Financial Statements - First Quarter 2012</t>
  </si>
  <si>
    <t>Note 1 - General</t>
  </si>
  <si>
    <t xml:space="preserve">The Company is a Norwegian limited liability company and has prepared its consolidated financial statements in accordance with International Financial Reporting </t>
  </si>
  <si>
    <t>Standards ("IFRS") as adopted by the EU. The consolidated interim financial statements have been prepared in accordance with International Accounting Standards</t>
  </si>
  <si>
    <r>
      <t>("IAS") No. 34 "</t>
    </r>
    <r>
      <rPr>
        <i/>
        <sz val="10"/>
        <rFont val="Times New Roman"/>
        <family val="1"/>
      </rPr>
      <t xml:space="preserve">Interim Financial Reporting". </t>
    </r>
    <r>
      <rPr>
        <sz val="10"/>
        <rFont val="Times New Roman"/>
        <family val="1"/>
      </rPr>
      <t>The interim financial information has not been subject to audit or review.</t>
    </r>
  </si>
  <si>
    <t>EBITDA, when used by the Company, means income before income tax expense (benefit) less, currency exchange gain (loss), other financial expense, other financial</t>
  </si>
  <si>
    <t>income, interest expense,  income (loss) from associated companies, other operating income, impairments of long-lived assets and depreciation and amortization. EBITDA may not be</t>
  </si>
  <si>
    <t>comparable to other similar titled measures from other companies. PGS has included EBITDA as a supplemental disclosure because management believes that it provides</t>
  </si>
  <si>
    <t>useful information regarding PGS' ability to service debt and to fund capital expenditures and provides investors with a helpful measure for comparing its operating performance with</t>
  </si>
  <si>
    <t xml:space="preserve">that of other companies. </t>
  </si>
  <si>
    <t>Note 2 - Basis of presentation</t>
  </si>
  <si>
    <t>The consolidated interim financial statements reflects all adjustments, in the opinion of PGS' management, that are necessary for a fair presentation of the results of operations for all</t>
  </si>
  <si>
    <t>periods presented. Operating results for the interim period is not necessary indicative of the results that may be expected for any subsequent interim period or year. The interim</t>
  </si>
  <si>
    <t>consolidated financial statements should be read in conjunction with the audited consolidated  financial statements for the year ended December 31, 2011.</t>
  </si>
  <si>
    <t>The accounting policies adopted in the preparation of the interim consolidated financial statements are consistent with those followed in the preparation of the Company’s</t>
  </si>
  <si>
    <t>consolidated financial statements for the year ended December 31, 2011.</t>
  </si>
  <si>
    <t>Note 3 - New standards and  policies adopted in 2012</t>
  </si>
  <si>
    <t>None of the new accounting standards that came into effect on January 1, 2012 had a significant impact in the first quarter of 2012.</t>
  </si>
  <si>
    <t>Note 4 - Segment information</t>
  </si>
  <si>
    <t>The chief operating decision maker reviews Contract and MultiClient as separate operation segments, however, as the two operating segments meets the aggregation criteria in IFRS 8</t>
  </si>
  <si>
    <t>"Operating Segments", these are presented combined as Marine.</t>
  </si>
  <si>
    <t>"Other" includes Corporate administration costs and unallocated Global Shared Resources costs (net). Financial items and income tax expense are not included in the measure of</t>
  </si>
  <si>
    <t>segment performance.</t>
  </si>
  <si>
    <t>Revenues by operating segment and service type for the periods presented:</t>
  </si>
  <si>
    <t>Quarter ended</t>
  </si>
  <si>
    <t>Year ended</t>
  </si>
  <si>
    <t>March 31,</t>
  </si>
  <si>
    <t>December 31,</t>
  </si>
  <si>
    <t xml:space="preserve"> </t>
  </si>
  <si>
    <t>Revenues by continuing operations:</t>
  </si>
  <si>
    <t>(In thousands of dollars)</t>
  </si>
  <si>
    <t>Marine revenues by service type:</t>
  </si>
  <si>
    <t xml:space="preserve">     - Contract seismic</t>
  </si>
  <si>
    <t xml:space="preserve">     - MultiClient pre-funding</t>
  </si>
  <si>
    <t xml:space="preserve">     - MultiClient late sales</t>
  </si>
  <si>
    <t xml:space="preserve">     - Data Processing</t>
  </si>
  <si>
    <t xml:space="preserve">     - Other</t>
  </si>
  <si>
    <t xml:space="preserve">     Marine revenues</t>
  </si>
  <si>
    <t xml:space="preserve">     - Other, non Marine</t>
  </si>
  <si>
    <t>Total revenues (continuing operations)</t>
  </si>
  <si>
    <t>Operating profit (loss) EBIT by operating segment for the periods presented:</t>
  </si>
  <si>
    <t>Operating profit (loss) EBIT from continuing operations:</t>
  </si>
  <si>
    <t>Marine:</t>
  </si>
  <si>
    <t>EBITDA</t>
  </si>
  <si>
    <t>Other operating income</t>
  </si>
  <si>
    <t>Impairments of long-lived assets</t>
  </si>
  <si>
    <t>Depreciation and amortization (a)</t>
  </si>
  <si>
    <t>Amortization of MultiClient library (a)</t>
  </si>
  <si>
    <t xml:space="preserve">     Operating profit EBIT, Marine</t>
  </si>
  <si>
    <t>Other:</t>
  </si>
  <si>
    <t xml:space="preserve">    Operating profit (loss) EBIT, Other</t>
  </si>
  <si>
    <t>Inter-segment eliminations:</t>
  </si>
  <si>
    <t>Total Operating profit:</t>
  </si>
  <si>
    <t xml:space="preserve">    Total Operating profit (loss) EBIT</t>
  </si>
  <si>
    <t>(a)</t>
  </si>
  <si>
    <t>Presented separately in the Consolidated Statements of Operations.</t>
  </si>
  <si>
    <t>Note 5 - Research and development costs</t>
  </si>
  <si>
    <t xml:space="preserve">Research and development costs, net of capitalized portion were as follows for the periods presented: </t>
  </si>
  <si>
    <t>Research and development costs, gross</t>
  </si>
  <si>
    <t>Capitalized development costs</t>
  </si>
  <si>
    <t xml:space="preserve">     Total</t>
  </si>
  <si>
    <t>Note 6 - Depreciation and amortization</t>
  </si>
  <si>
    <t>Depreciation and amortization consists of the following for the periods presented:</t>
  </si>
  <si>
    <t xml:space="preserve">Gross depreciation </t>
  </si>
  <si>
    <t>Depreciation capitalized to MultiClient library</t>
  </si>
  <si>
    <t>Amortization of MultiClient library</t>
  </si>
  <si>
    <t>The Company amortizes its MultiClient library primarily based on the ratio between the cost of surveys and the total forecasted sales for such surveys. The surveys are</t>
  </si>
  <si>
    <t>categorized into amortization categories based on this ratio. In previous periods four categories was applied with amortization rates of 90%, 75%, 60% or 45% of sales.</t>
  </si>
  <si>
    <t>From January 1, 2012 these categories range from 30-95% of sales amounts with 5% intervals, with a minimum of 45% for pre-funding. Each category includes surveys</t>
  </si>
  <si>
    <t>where the remaining unamortized cost as a percentage of remaining forecasted sales is less than or equal to the amortization rate applicable to each category.</t>
  </si>
  <si>
    <t>The Company also applies minimum amortization criteria for the library projects based generally on a five-year life. The Company calculates and records minimum amortization</t>
  </si>
  <si>
    <t>individually for each MultiClient survey or pool of surveys on a quarterly basis. At year-end, or when specific impairment indicators exists, the Company carries out an impairment test</t>
  </si>
  <si>
    <t>of individual MultiClient surveys. The Company classifies these impairment charges as amortization expense in its consolidated statement of operations since this additional, non-sales</t>
  </si>
  <si>
    <t xml:space="preserve">related amortization expense, is expected to occur regularly. </t>
  </si>
  <si>
    <t>Note 7 - Impairments of long-lived assets</t>
  </si>
  <si>
    <t>Impairments of long-lived assets consists of the following for the periods presented:</t>
  </si>
  <si>
    <t>Property and equipment</t>
  </si>
  <si>
    <t>Reversed impairments</t>
  </si>
  <si>
    <t>Oil and gas assets (other long-lived assets)</t>
  </si>
  <si>
    <t>Note 8 - Interest expense</t>
  </si>
  <si>
    <t>Interest expense consists of the following for the periods presented:</t>
  </si>
  <si>
    <t>Interest expense, gross</t>
  </si>
  <si>
    <t>Capitalized interest, MultiClient library</t>
  </si>
  <si>
    <t>Capitalized interest, construction in progress</t>
  </si>
  <si>
    <t>Note 9 - Other financial income</t>
  </si>
  <si>
    <t>Other financial income consists of the following for the periods presented:</t>
  </si>
  <si>
    <t>Interest income</t>
  </si>
  <si>
    <t>Gain from sale of shares</t>
  </si>
  <si>
    <t>Fair value adjustments on derivatives</t>
  </si>
  <si>
    <t>Gain on investment in shares available for sale</t>
  </si>
  <si>
    <t xml:space="preserve">Other  </t>
  </si>
  <si>
    <t>Note 10 - Other financial expense</t>
  </si>
  <si>
    <t>Other financial expense consists of the following for the periods presented:</t>
  </si>
  <si>
    <t>Loss on repurchase of convertible notes</t>
  </si>
  <si>
    <t>Impairment of shares available for sale</t>
  </si>
  <si>
    <t>Note 11 - MultiClient library</t>
  </si>
  <si>
    <t>The net book-value of the MultiClient library by year of completion is as follows:</t>
  </si>
  <si>
    <t>Completed during 2007 and prior years</t>
  </si>
  <si>
    <t>Completed during 2008</t>
  </si>
  <si>
    <t>Completed during 2009</t>
  </si>
  <si>
    <t>Completed during 2010</t>
  </si>
  <si>
    <t>Completed during 2011</t>
  </si>
  <si>
    <t>Completed during 2012</t>
  </si>
  <si>
    <t xml:space="preserve">     Completed surveys</t>
  </si>
  <si>
    <t>Surveys in progress</t>
  </si>
  <si>
    <t xml:space="preserve">     MultiClient library, net</t>
  </si>
  <si>
    <t>Key figures MultiClient library for the periods presented:</t>
  </si>
  <si>
    <t>Key figures MultiClient library continuing operations:</t>
  </si>
  <si>
    <t>MultiClient pre-funding</t>
  </si>
  <si>
    <t>MultiClient late sales</t>
  </si>
  <si>
    <t>Cash investment in MultiClient library (a)</t>
  </si>
  <si>
    <t>Capitalized interest in MultiClient library (b)</t>
  </si>
  <si>
    <t>Capitalized depreciation (non-cash) (c)</t>
  </si>
  <si>
    <t>Amortization of MultiClient library (c)</t>
  </si>
  <si>
    <t>See Consolidated statements of cash flows.</t>
  </si>
  <si>
    <t>(b)</t>
  </si>
  <si>
    <t>See Interest expense above.</t>
  </si>
  <si>
    <t>(c)</t>
  </si>
  <si>
    <t>See Depreciation and amortization above.</t>
  </si>
  <si>
    <t>Note 12 - Capital expenditures</t>
  </si>
  <si>
    <t>Capital expenditures were as follows for the periods presented:</t>
  </si>
  <si>
    <t>Marine</t>
  </si>
  <si>
    <t>Other</t>
  </si>
  <si>
    <t xml:space="preserve">   Total</t>
  </si>
  <si>
    <t>Note 13 - Components of other comprehensive income</t>
  </si>
  <si>
    <t>A reconciliation of reclassification adjustments included in the Consolidated Statements of Operations ("CSO") for all periods presented follows:</t>
  </si>
  <si>
    <t>Cash flow hedges:</t>
  </si>
  <si>
    <t>Gains (losses) arising during the period</t>
  </si>
  <si>
    <t>Less: Reclassification adjustments for losses included in the Consolidated Statement of Operations</t>
  </si>
  <si>
    <t>Cash flow hedges, net</t>
  </si>
  <si>
    <t>Revaluation of investments available-for-sale:</t>
  </si>
  <si>
    <t>Less: Reclassification adjustments for losses (gains) included in the Consolidated Statement of Operations</t>
  </si>
  <si>
    <t>Revaluation of shares available-for-sale, net</t>
  </si>
  <si>
    <t>Note 14 - Net interest bearing debt</t>
  </si>
  <si>
    <t>Reconciliation of net interest bearing debt:</t>
  </si>
  <si>
    <t>Cash and cash equivalents</t>
  </si>
  <si>
    <t>Restricted cash (current and long-term)</t>
  </si>
  <si>
    <t>Interest bearing receivables</t>
  </si>
  <si>
    <t>Short-term debt and current portion of long-term debt</t>
  </si>
  <si>
    <t>Capital lease obligations (current and long-term)</t>
  </si>
  <si>
    <t xml:space="preserve">Long-term debt </t>
  </si>
  <si>
    <t>Adjust for deferred loan costs (offset in long-term debt)</t>
  </si>
  <si>
    <t>Note 15 - Earnings per share</t>
  </si>
  <si>
    <t>Earnings per share, to ordinary equity holders of PGS ASA, were calculated as follows:</t>
  </si>
  <si>
    <t>Net income (loss)</t>
  </si>
  <si>
    <t>Non-controlling interests</t>
  </si>
  <si>
    <t>Net income (loss) to equity holders of PGS ASA</t>
  </si>
  <si>
    <t>Effect of interest on convertible notes, net of tax</t>
  </si>
  <si>
    <t>Net income (loss) for the purpose of diluted earnings per share</t>
  </si>
  <si>
    <t>Earnings (loss) per share:</t>
  </si>
  <si>
    <t>- Basic</t>
  </si>
  <si>
    <t xml:space="preserve">- Diluted </t>
  </si>
  <si>
    <t xml:space="preserve"> Weighted average basic shares outstanding</t>
  </si>
  <si>
    <t xml:space="preserve"> Dilutive potential shares (1)</t>
  </si>
  <si>
    <t xml:space="preserve"> Weighted average diluted shares outstanding</t>
  </si>
  <si>
    <t>(1) For the first quarter and full year 2011 8.8 million and 8.0 million shares, respectively, related to convertible notes were excluded from the calculation</t>
  </si>
  <si>
    <t>of dilutive earnings per share as they were anti-dilutive.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</si>
</sst>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&quot;$&quot;\ * #,##0_);_(&quot;$&quot;\ * \(#,##0\);_(&quot;$&quot;\ * &quot;-&quot;_);_(@_)"/>
    <numFmt numFmtId="165" formatCode="_(* #,##0_);_(* \(#,##0\);_(* &quot;-&quot;_);_(@_)"/>
    <numFmt numFmtId="166" formatCode="_ * #,##0_ ;_ * \(#,##0\)_ ;_ * &quot;-&quot;_ ;_ @_ "/>
    <numFmt numFmtId="167" formatCode="_(&quot;$&quot;* #,##0_);_(&quot;$&quot;* \(#,##0\);_(&quot;$&quot;* &quot;-&quot;??_);_(@_)"/>
    <numFmt numFmtId="168" formatCode="_(* #,##0_);_(* \(#,##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&quot;$&quot;\ * #,##0.00_);_(&quot;$&quot;\ * \(#,##0.00\);_(&quot;$&quot;\ * &quot;-&quot;??_);_(@_)"/>
  </numFmts>
  <fonts count="22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i/>
      <sz val="11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i/>
      <sz val="11"/>
      <color rgb="FFFF000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rgb="FFFF0000"/>
      <name val="Times New Roman"/>
      <family val="1"/>
    </font>
    <font>
      <sz val="10"/>
      <color indexed="10"/>
      <name val="Arial"/>
      <family val="2"/>
    </font>
    <font>
      <sz val="8"/>
      <color indexed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rgb="FFFF0000"/>
      <name val="Arial"/>
      <family val="2"/>
    </font>
    <font>
      <sz val="9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</cellStyleXfs>
  <cellXfs count="157">
    <xf numFmtId="0" fontId="0" fillId="0" borderId="0" xfId="0"/>
    <xf numFmtId="164" fontId="5" fillId="2" borderId="0" xfId="0" applyNumberFormat="1" applyFont="1" applyFill="1"/>
    <xf numFmtId="165" fontId="5" fillId="2" borderId="0" xfId="0" applyNumberFormat="1" applyFont="1" applyFill="1"/>
    <xf numFmtId="166" fontId="5" fillId="2" borderId="0" xfId="0" applyNumberFormat="1" applyFont="1" applyFill="1"/>
    <xf numFmtId="166" fontId="5" fillId="2" borderId="0" xfId="0" applyNumberFormat="1" applyFont="1" applyFill="1" applyBorder="1"/>
    <xf numFmtId="165" fontId="5" fillId="2" borderId="4" xfId="0" applyNumberFormat="1" applyFont="1" applyFill="1" applyBorder="1"/>
    <xf numFmtId="165" fontId="5" fillId="2" borderId="0" xfId="0" applyNumberFormat="1" applyFont="1" applyFill="1" applyBorder="1"/>
    <xf numFmtId="164" fontId="5" fillId="2" borderId="0" xfId="0" applyNumberFormat="1" applyFont="1" applyFill="1" applyBorder="1"/>
    <xf numFmtId="164" fontId="15" fillId="2" borderId="4" xfId="0" applyNumberFormat="1" applyFont="1" applyFill="1" applyBorder="1"/>
    <xf numFmtId="167" fontId="5" fillId="2" borderId="0" xfId="0" applyNumberFormat="1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left" readingOrder="1"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/>
    <xf numFmtId="0" fontId="9" fillId="2" borderId="0" xfId="0" applyFont="1" applyFill="1" applyAlignment="1">
      <alignment horizontal="left"/>
    </xf>
    <xf numFmtId="0" fontId="2" fillId="2" borderId="0" xfId="0" applyFont="1" applyFill="1"/>
    <xf numFmtId="0" fontId="10" fillId="2" borderId="0" xfId="0" applyFont="1" applyFill="1" applyAlignment="1">
      <alignment horizontal="left" readingOrder="1"/>
    </xf>
    <xf numFmtId="0" fontId="11" fillId="2" borderId="0" xfId="0" applyFont="1" applyFill="1" applyAlignment="1">
      <alignment horizontal="left" readingOrder="1"/>
    </xf>
    <xf numFmtId="0" fontId="12" fillId="2" borderId="0" xfId="0" applyFont="1" applyFill="1"/>
    <xf numFmtId="0" fontId="12" fillId="2" borderId="0" xfId="0" applyFont="1" applyFill="1" applyBorder="1"/>
    <xf numFmtId="0" fontId="5" fillId="2" borderId="0" xfId="0" applyFont="1" applyFill="1" applyBorder="1"/>
    <xf numFmtId="0" fontId="5" fillId="2" borderId="1" xfId="0" applyFont="1" applyFill="1" applyBorder="1"/>
    <xf numFmtId="41" fontId="5" fillId="2" borderId="1" xfId="0" applyNumberFormat="1" applyFont="1" applyFill="1" applyBorder="1"/>
    <xf numFmtId="0" fontId="11" fillId="2" borderId="0" xfId="0" applyFont="1" applyFill="1" applyBorder="1"/>
    <xf numFmtId="41" fontId="5" fillId="2" borderId="2" xfId="0" applyNumberFormat="1" applyFont="1" applyFill="1" applyBorder="1" applyAlignment="1">
      <alignment horizontal="center"/>
    </xf>
    <xf numFmtId="41" fontId="5" fillId="2" borderId="0" xfId="0" applyNumberFormat="1" applyFont="1" applyFill="1" applyBorder="1" applyAlignment="1">
      <alignment horizontal="center"/>
    </xf>
    <xf numFmtId="41" fontId="5" fillId="2" borderId="2" xfId="0" applyNumberFormat="1" applyFont="1" applyFill="1" applyBorder="1" applyAlignment="1"/>
    <xf numFmtId="41" fontId="11" fillId="2" borderId="0" xfId="0" applyNumberFormat="1" applyFont="1" applyFill="1" applyBorder="1" applyAlignment="1">
      <alignment horizontal="center"/>
    </xf>
    <xf numFmtId="0" fontId="13" fillId="2" borderId="0" xfId="0" applyFont="1" applyFill="1"/>
    <xf numFmtId="0" fontId="11" fillId="2" borderId="0" xfId="0" applyFont="1" applyFill="1"/>
    <xf numFmtId="0" fontId="11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3" xfId="0" applyFont="1" applyFill="1" applyBorder="1" applyAlignment="1"/>
    <xf numFmtId="0" fontId="14" fillId="2" borderId="3" xfId="0" applyFont="1" applyFill="1" applyBorder="1"/>
    <xf numFmtId="0" fontId="11" fillId="2" borderId="3" xfId="0" applyFont="1" applyFill="1" applyBorder="1"/>
    <xf numFmtId="0" fontId="5" fillId="2" borderId="0" xfId="0" applyNumberFormat="1" applyFont="1" applyFill="1" applyAlignment="1">
      <alignment horizontal="center"/>
    </xf>
    <xf numFmtId="0" fontId="5" fillId="2" borderId="4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0" fontId="13" fillId="2" borderId="0" xfId="0" applyFont="1" applyFill="1" applyAlignment="1"/>
    <xf numFmtId="0" fontId="15" fillId="2" borderId="0" xfId="0" applyFont="1" applyFill="1"/>
    <xf numFmtId="0" fontId="16" fillId="2" borderId="0" xfId="0" applyFont="1" applyFill="1" applyBorder="1" applyAlignment="1">
      <alignment horizontal="center"/>
    </xf>
    <xf numFmtId="0" fontId="16" fillId="2" borderId="0" xfId="0" applyFont="1" applyFill="1" applyBorder="1" applyAlignment="1"/>
    <xf numFmtId="0" fontId="14" fillId="2" borderId="0" xfId="0" applyFont="1" applyFill="1" applyAlignment="1"/>
    <xf numFmtId="41" fontId="11" fillId="2" borderId="0" xfId="0" applyNumberFormat="1" applyFont="1" applyFill="1" applyAlignment="1"/>
    <xf numFmtId="0" fontId="11" fillId="2" borderId="0" xfId="0" applyFont="1" applyFill="1" applyAlignment="1"/>
    <xf numFmtId="164" fontId="13" fillId="2" borderId="0" xfId="0" applyNumberFormat="1" applyFont="1" applyFill="1" applyAlignment="1"/>
    <xf numFmtId="164" fontId="5" fillId="2" borderId="0" xfId="0" applyNumberFormat="1" applyFont="1" applyFill="1" applyAlignment="1"/>
    <xf numFmtId="164" fontId="11" fillId="2" borderId="0" xfId="0" applyNumberFormat="1" applyFont="1" applyFill="1" applyAlignment="1"/>
    <xf numFmtId="165" fontId="5" fillId="2" borderId="0" xfId="0" applyNumberFormat="1" applyFont="1" applyFill="1" applyBorder="1" applyAlignment="1"/>
    <xf numFmtId="165" fontId="11" fillId="2" borderId="0" xfId="0" applyNumberFormat="1" applyFont="1" applyFill="1" applyBorder="1" applyAlignment="1"/>
    <xf numFmtId="0" fontId="5" fillId="2" borderId="3" xfId="0" applyFont="1" applyFill="1" applyBorder="1"/>
    <xf numFmtId="165" fontId="5" fillId="2" borderId="3" xfId="0" applyNumberFormat="1" applyFont="1" applyFill="1" applyBorder="1" applyAlignment="1"/>
    <xf numFmtId="164" fontId="15" fillId="2" borderId="0" xfId="0" applyNumberFormat="1" applyFont="1" applyFill="1" applyBorder="1" applyAlignment="1"/>
    <xf numFmtId="164" fontId="11" fillId="2" borderId="0" xfId="0" applyNumberFormat="1" applyFont="1" applyFill="1" applyBorder="1" applyAlignment="1"/>
    <xf numFmtId="0" fontId="13" fillId="2" borderId="0" xfId="0" applyFont="1" applyFill="1" applyBorder="1"/>
    <xf numFmtId="0" fontId="13" fillId="2" borderId="0" xfId="0" applyFont="1" applyFill="1" applyBorder="1" applyAlignment="1"/>
    <xf numFmtId="164" fontId="13" fillId="2" borderId="0" xfId="0" applyNumberFormat="1" applyFont="1" applyFill="1" applyBorder="1" applyAlignment="1"/>
    <xf numFmtId="166" fontId="11" fillId="2" borderId="0" xfId="0" applyNumberFormat="1" applyFont="1" applyFill="1" applyBorder="1"/>
    <xf numFmtId="0" fontId="11" fillId="2" borderId="4" xfId="0" applyFont="1" applyFill="1" applyBorder="1"/>
    <xf numFmtId="0" fontId="5" fillId="2" borderId="4" xfId="0" applyFont="1" applyFill="1" applyBorder="1"/>
    <xf numFmtId="164" fontId="15" fillId="2" borderId="4" xfId="0" applyNumberFormat="1" applyFont="1" applyFill="1" applyBorder="1" applyAlignment="1"/>
    <xf numFmtId="164" fontId="5" fillId="2" borderId="0" xfId="0" applyNumberFormat="1" applyFont="1" applyFill="1" applyBorder="1" applyAlignment="1"/>
    <xf numFmtId="166" fontId="17" fillId="2" borderId="0" xfId="0" applyNumberFormat="1" applyFont="1" applyFill="1" applyBorder="1"/>
    <xf numFmtId="164" fontId="17" fillId="2" borderId="0" xfId="0" applyNumberFormat="1" applyFont="1" applyFill="1" applyBorder="1"/>
    <xf numFmtId="0" fontId="18" fillId="2" borderId="0" xfId="0" applyFont="1" applyFill="1" applyBorder="1"/>
    <xf numFmtId="164" fontId="11" fillId="2" borderId="0" xfId="0" applyNumberFormat="1" applyFont="1" applyFill="1" applyBorder="1"/>
    <xf numFmtId="164" fontId="0" fillId="2" borderId="0" xfId="0" applyNumberFormat="1" applyFill="1"/>
    <xf numFmtId="0" fontId="5" fillId="2" borderId="0" xfId="0" quotePrefix="1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6" fillId="2" borderId="0" xfId="0" applyFont="1" applyFill="1"/>
    <xf numFmtId="0" fontId="19" fillId="2" borderId="0" xfId="0" applyFont="1" applyFill="1"/>
    <xf numFmtId="0" fontId="5" fillId="2" borderId="4" xfId="0" applyFont="1" applyFill="1" applyBorder="1" applyAlignment="1">
      <alignment horizontal="left"/>
    </xf>
    <xf numFmtId="164" fontId="12" fillId="2" borderId="0" xfId="0" applyNumberFormat="1" applyFont="1" applyFill="1" applyBorder="1"/>
    <xf numFmtId="165" fontId="12" fillId="2" borderId="0" xfId="0" applyNumberFormat="1" applyFont="1" applyFill="1" applyBorder="1"/>
    <xf numFmtId="0" fontId="6" fillId="2" borderId="0" xfId="0" applyFont="1" applyFill="1" applyBorder="1"/>
    <xf numFmtId="0" fontId="5" fillId="2" borderId="0" xfId="0" applyFont="1" applyFill="1" applyBorder="1" applyAlignment="1">
      <alignment horizontal="left"/>
    </xf>
    <xf numFmtId="164" fontId="15" fillId="2" borderId="0" xfId="0" applyNumberFormat="1" applyFont="1" applyFill="1" applyBorder="1"/>
    <xf numFmtId="0" fontId="5" fillId="2" borderId="0" xfId="0" quotePrefix="1" applyFont="1" applyFill="1" applyBorder="1"/>
    <xf numFmtId="164" fontId="11" fillId="2" borderId="0" xfId="0" applyNumberFormat="1" applyFont="1" applyFill="1"/>
    <xf numFmtId="0" fontId="2" fillId="2" borderId="0" xfId="0" applyFont="1" applyFill="1" applyBorder="1" applyAlignment="1">
      <alignment horizontal="left"/>
    </xf>
    <xf numFmtId="164" fontId="11" fillId="2" borderId="1" xfId="0" applyNumberFormat="1" applyFont="1" applyFill="1" applyBorder="1"/>
    <xf numFmtId="0" fontId="16" fillId="2" borderId="3" xfId="0" applyFont="1" applyFill="1" applyBorder="1"/>
    <xf numFmtId="0" fontId="16" fillId="2" borderId="0" xfId="0" applyFont="1" applyFill="1" applyBorder="1"/>
    <xf numFmtId="41" fontId="5" fillId="2" borderId="0" xfId="0" applyNumberFormat="1" applyFont="1" applyFill="1"/>
    <xf numFmtId="0" fontId="16" fillId="2" borderId="0" xfId="0" applyFont="1" applyFill="1" applyAlignment="1">
      <alignment horizontal="center"/>
    </xf>
    <xf numFmtId="0" fontId="10" fillId="2" borderId="0" xfId="0" applyFont="1" applyFill="1"/>
    <xf numFmtId="165" fontId="11" fillId="2" borderId="0" xfId="0" applyNumberFormat="1" applyFont="1" applyFill="1"/>
    <xf numFmtId="165" fontId="5" fillId="2" borderId="1" xfId="0" applyNumberFormat="1" applyFont="1" applyFill="1" applyBorder="1"/>
    <xf numFmtId="0" fontId="16" fillId="2" borderId="0" xfId="0" applyFont="1" applyFill="1" applyAlignment="1">
      <alignment horizontal="center"/>
    </xf>
    <xf numFmtId="0" fontId="20" fillId="2" borderId="0" xfId="0" applyFont="1" applyFill="1"/>
    <xf numFmtId="41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7" fontId="21" fillId="2" borderId="0" xfId="0" applyNumberFormat="1" applyFont="1" applyFill="1"/>
    <xf numFmtId="167" fontId="5" fillId="2" borderId="0" xfId="0" applyNumberFormat="1" applyFont="1" applyFill="1" applyBorder="1"/>
    <xf numFmtId="165" fontId="11" fillId="2" borderId="0" xfId="0" applyNumberFormat="1" applyFont="1" applyFill="1" applyBorder="1"/>
    <xf numFmtId="165" fontId="5" fillId="2" borderId="0" xfId="0" applyNumberFormat="1" applyFont="1" applyFill="1" applyAlignment="1">
      <alignment horizontal="center"/>
    </xf>
    <xf numFmtId="0" fontId="5" fillId="2" borderId="0" xfId="0" applyFont="1" applyFill="1" applyBorder="1" applyAlignment="1"/>
    <xf numFmtId="165" fontId="16" fillId="2" borderId="0" xfId="0" applyNumberFormat="1" applyFont="1" applyFill="1" applyAlignment="1">
      <alignment horizontal="center"/>
    </xf>
    <xf numFmtId="165" fontId="12" fillId="2" borderId="0" xfId="0" applyNumberFormat="1" applyFont="1" applyFill="1"/>
    <xf numFmtId="165" fontId="5" fillId="2" borderId="3" xfId="0" applyNumberFormat="1" applyFont="1" applyFill="1" applyBorder="1"/>
    <xf numFmtId="0" fontId="5" fillId="2" borderId="1" xfId="0" applyFont="1" applyFill="1" applyBorder="1" applyAlignment="1">
      <alignment horizontal="left"/>
    </xf>
    <xf numFmtId="0" fontId="15" fillId="2" borderId="0" xfId="0" applyFont="1" applyFill="1" applyBorder="1"/>
    <xf numFmtId="165" fontId="0" fillId="2" borderId="0" xfId="0" applyNumberFormat="1" applyFill="1"/>
    <xf numFmtId="165" fontId="15" fillId="2" borderId="0" xfId="0" applyNumberFormat="1" applyFont="1" applyFill="1" applyBorder="1"/>
    <xf numFmtId="0" fontId="20" fillId="2" borderId="0" xfId="0" quotePrefix="1" applyFont="1" applyFill="1" applyBorder="1"/>
    <xf numFmtId="0" fontId="20" fillId="2" borderId="0" xfId="0" applyFont="1" applyFill="1" applyBorder="1"/>
    <xf numFmtId="0" fontId="17" fillId="2" borderId="0" xfId="0" applyFont="1" applyFill="1"/>
    <xf numFmtId="165" fontId="11" fillId="2" borderId="1" xfId="0" applyNumberFormat="1" applyFont="1" applyFill="1" applyBorder="1"/>
    <xf numFmtId="168" fontId="5" fillId="2" borderId="0" xfId="0" applyNumberFormat="1" applyFont="1" applyFill="1"/>
    <xf numFmtId="168" fontId="5" fillId="2" borderId="0" xfId="0" applyNumberFormat="1" applyFont="1" applyFill="1" applyBorder="1"/>
    <xf numFmtId="0" fontId="5" fillId="2" borderId="0" xfId="0" applyFont="1" applyFill="1" applyAlignment="1">
      <alignment wrapText="1"/>
    </xf>
    <xf numFmtId="164" fontId="15" fillId="2" borderId="0" xfId="0" applyNumberFormat="1" applyFont="1" applyFill="1"/>
    <xf numFmtId="168" fontId="12" fillId="2" borderId="0" xfId="0" applyNumberFormat="1" applyFont="1" applyFill="1"/>
    <xf numFmtId="164" fontId="17" fillId="2" borderId="0" xfId="0" applyNumberFormat="1" applyFont="1" applyFill="1"/>
    <xf numFmtId="169" fontId="5" fillId="2" borderId="0" xfId="0" applyNumberFormat="1" applyFont="1" applyFill="1"/>
    <xf numFmtId="0" fontId="21" fillId="2" borderId="0" xfId="0" applyFont="1" applyFill="1" applyBorder="1"/>
    <xf numFmtId="168" fontId="15" fillId="2" borderId="0" xfId="1" applyNumberFormat="1" applyFont="1" applyFill="1" applyBorder="1" applyAlignment="1">
      <alignment horizontal="left"/>
    </xf>
    <xf numFmtId="168" fontId="15" fillId="2" borderId="0" xfId="1" applyNumberFormat="1" applyFont="1" applyFill="1" applyBorder="1" applyAlignment="1">
      <alignment horizontal="center"/>
    </xf>
    <xf numFmtId="167" fontId="17" fillId="2" borderId="0" xfId="2" applyNumberFormat="1" applyFont="1" applyFill="1" applyBorder="1"/>
    <xf numFmtId="170" fontId="5" fillId="2" borderId="0" xfId="2" applyNumberFormat="1" applyFont="1" applyFill="1" applyBorder="1"/>
    <xf numFmtId="168" fontId="5" fillId="2" borderId="0" xfId="1" quotePrefix="1" applyNumberFormat="1" applyFont="1" applyFill="1" applyBorder="1" applyAlignment="1">
      <alignment horizontal="left"/>
    </xf>
    <xf numFmtId="171" fontId="5" fillId="2" borderId="0" xfId="1" applyNumberFormat="1" applyFont="1" applyFill="1" applyBorder="1"/>
    <xf numFmtId="168" fontId="5" fillId="2" borderId="0" xfId="1" applyNumberFormat="1" applyFont="1" applyFill="1" applyBorder="1" applyAlignment="1">
      <alignment horizontal="left"/>
    </xf>
    <xf numFmtId="2" fontId="5" fillId="2" borderId="0" xfId="0" applyNumberFormat="1" applyFont="1" applyFill="1" applyBorder="1" applyAlignment="1">
      <alignment horizontal="left"/>
    </xf>
    <xf numFmtId="170" fontId="15" fillId="2" borderId="0" xfId="0" applyNumberFormat="1" applyFont="1" applyFill="1" applyBorder="1"/>
    <xf numFmtId="2" fontId="5" fillId="2" borderId="4" xfId="0" applyNumberFormat="1" applyFont="1" applyFill="1" applyBorder="1" applyAlignment="1">
      <alignment horizontal="left"/>
    </xf>
    <xf numFmtId="0" fontId="21" fillId="2" borderId="0" xfId="0" applyFont="1" applyFill="1"/>
    <xf numFmtId="0" fontId="5" fillId="3" borderId="4" xfId="0" quotePrefix="1" applyNumberFormat="1" applyFont="1" applyFill="1" applyBorder="1" applyAlignment="1">
      <alignment horizontal="center"/>
    </xf>
    <xf numFmtId="164" fontId="5" fillId="3" borderId="0" xfId="0" applyNumberFormat="1" applyFont="1" applyFill="1" applyAlignment="1"/>
    <xf numFmtId="165" fontId="5" fillId="3" borderId="0" xfId="0" applyNumberFormat="1" applyFont="1" applyFill="1" applyBorder="1" applyAlignment="1"/>
    <xf numFmtId="165" fontId="5" fillId="3" borderId="3" xfId="0" applyNumberFormat="1" applyFont="1" applyFill="1" applyBorder="1" applyAlignment="1"/>
    <xf numFmtId="164" fontId="15" fillId="3" borderId="0" xfId="0" applyNumberFormat="1" applyFont="1" applyFill="1" applyBorder="1" applyAlignment="1"/>
    <xf numFmtId="166" fontId="5" fillId="3" borderId="0" xfId="0" applyNumberFormat="1" applyFont="1" applyFill="1" applyBorder="1"/>
    <xf numFmtId="164" fontId="15" fillId="3" borderId="4" xfId="0" applyNumberFormat="1" applyFont="1" applyFill="1" applyBorder="1" applyAlignment="1"/>
    <xf numFmtId="164" fontId="5" fillId="3" borderId="0" xfId="0" applyNumberFormat="1" applyFont="1" applyFill="1"/>
    <xf numFmtId="165" fontId="5" fillId="3" borderId="0" xfId="0" applyNumberFormat="1" applyFont="1" applyFill="1"/>
    <xf numFmtId="166" fontId="5" fillId="3" borderId="0" xfId="0" applyNumberFormat="1" applyFont="1" applyFill="1"/>
    <xf numFmtId="165" fontId="5" fillId="3" borderId="4" xfId="0" applyNumberFormat="1" applyFont="1" applyFill="1" applyBorder="1"/>
    <xf numFmtId="164" fontId="5" fillId="3" borderId="0" xfId="0" applyNumberFormat="1" applyFont="1" applyFill="1" applyBorder="1"/>
    <xf numFmtId="165" fontId="5" fillId="3" borderId="0" xfId="0" applyNumberFormat="1" applyFont="1" applyFill="1" applyBorder="1"/>
    <xf numFmtId="164" fontId="15" fillId="3" borderId="4" xfId="0" applyNumberFormat="1" applyFont="1" applyFill="1" applyBorder="1"/>
    <xf numFmtId="167" fontId="5" fillId="3" borderId="0" xfId="0" applyNumberFormat="1" applyFont="1" applyFill="1"/>
    <xf numFmtId="165" fontId="5" fillId="3" borderId="3" xfId="0" applyNumberFormat="1" applyFont="1" applyFill="1" applyBorder="1"/>
    <xf numFmtId="170" fontId="5" fillId="3" borderId="0" xfId="2" applyNumberFormat="1" applyFont="1" applyFill="1" applyBorder="1"/>
  </cellXfs>
  <cellStyles count="3">
    <cellStyle name="Comma 2" xfId="1"/>
    <cellStyle name="Currency 2" xfId="2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3"/>
  <sheetViews>
    <sheetView tabSelected="1" zoomScale="85" zoomScaleNormal="85" workbookViewId="0">
      <selection activeCell="D186" sqref="D186"/>
    </sheetView>
  </sheetViews>
  <sheetFormatPr defaultRowHeight="12.75" x14ac:dyDescent="0.2"/>
  <cols>
    <col min="1" max="1" width="3" style="18" customWidth="1"/>
    <col min="2" max="2" width="55.140625" style="18" bestFit="1" customWidth="1"/>
    <col min="3" max="3" width="1.7109375" style="18" customWidth="1"/>
    <col min="4" max="4" width="13.28515625" style="18" customWidth="1"/>
    <col min="5" max="5" width="1.7109375" style="18" customWidth="1"/>
    <col min="6" max="6" width="14.42578125" style="18" bestFit="1" customWidth="1"/>
    <col min="7" max="7" width="1.140625" style="18" customWidth="1"/>
    <col min="8" max="8" width="14.28515625" style="18" bestFit="1" customWidth="1"/>
    <col min="9" max="9" width="1" style="32" customWidth="1"/>
    <col min="10" max="10" width="12.5703125" style="18" bestFit="1" customWidth="1"/>
    <col min="11" max="11" width="1.28515625" style="18" customWidth="1"/>
    <col min="12" max="12" width="13.42578125" style="18" bestFit="1" customWidth="1"/>
    <col min="13" max="13" width="1.140625" style="18" customWidth="1"/>
    <col min="14" max="14" width="14" style="18" customWidth="1"/>
    <col min="15" max="15" width="1.5703125" style="18" customWidth="1"/>
    <col min="16" max="16" width="14.28515625" style="18" customWidth="1"/>
    <col min="17" max="17" width="1.42578125" style="18" customWidth="1"/>
    <col min="18" max="18" width="11.28515625" style="18" customWidth="1"/>
    <col min="19" max="19" width="1.7109375" style="18" customWidth="1"/>
    <col min="20" max="20" width="11.7109375" style="18" customWidth="1"/>
    <col min="21" max="21" width="1.7109375" style="18" customWidth="1"/>
    <col min="22" max="16384" width="9.140625" style="18"/>
  </cols>
  <sheetData>
    <row r="1" spans="1:27" s="12" customFormat="1" ht="18.75" customHeight="1" x14ac:dyDescent="0.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1"/>
      <c r="Q1" s="11"/>
      <c r="R1" s="11"/>
      <c r="S1" s="11"/>
      <c r="T1" s="11"/>
      <c r="U1" s="11"/>
    </row>
    <row r="2" spans="1:27" s="12" customFormat="1" ht="20.25" x14ac:dyDescent="0.3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/>
      <c r="Q2" s="11"/>
      <c r="R2" s="11"/>
      <c r="S2" s="11"/>
      <c r="T2" s="11"/>
      <c r="U2" s="11"/>
    </row>
    <row r="3" spans="1:27" s="12" customFormat="1" ht="15" x14ac:dyDescent="0.25">
      <c r="I3" s="13"/>
    </row>
    <row r="4" spans="1:27" s="12" customFormat="1" ht="14.1" customHeight="1" x14ac:dyDescent="0.3">
      <c r="A4" s="14" t="s">
        <v>2</v>
      </c>
      <c r="B4" s="15"/>
      <c r="C4" s="15"/>
      <c r="D4" s="16"/>
      <c r="E4" s="15"/>
      <c r="F4" s="15"/>
      <c r="G4" s="15"/>
      <c r="H4" s="15"/>
      <c r="I4" s="17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8"/>
    </row>
    <row r="5" spans="1:27" s="12" customFormat="1" ht="14.1" customHeight="1" x14ac:dyDescent="0.3">
      <c r="A5" s="19" t="s">
        <v>3</v>
      </c>
      <c r="B5" s="15"/>
      <c r="C5" s="15"/>
      <c r="D5" s="15"/>
      <c r="E5" s="15"/>
      <c r="F5" s="15"/>
      <c r="G5" s="15"/>
      <c r="H5" s="15"/>
      <c r="I5" s="17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8"/>
    </row>
    <row r="6" spans="1:27" s="12" customFormat="1" ht="14.1" customHeight="1" x14ac:dyDescent="0.3">
      <c r="A6" s="19" t="s">
        <v>4</v>
      </c>
      <c r="B6" s="15"/>
      <c r="C6" s="15"/>
      <c r="D6" s="15"/>
      <c r="E6" s="15"/>
      <c r="F6" s="15"/>
      <c r="G6" s="15"/>
      <c r="H6" s="15"/>
      <c r="I6" s="17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8"/>
    </row>
    <row r="7" spans="1:27" s="12" customFormat="1" ht="14.1" customHeight="1" x14ac:dyDescent="0.3">
      <c r="A7" s="19" t="s">
        <v>5</v>
      </c>
      <c r="B7" s="15"/>
      <c r="C7" s="15"/>
      <c r="D7" s="15"/>
      <c r="E7" s="15"/>
      <c r="F7" s="15"/>
      <c r="G7" s="15"/>
      <c r="H7" s="15"/>
      <c r="I7" s="17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8"/>
    </row>
    <row r="8" spans="1:27" s="12" customFormat="1" ht="14.1" customHeight="1" x14ac:dyDescent="0.3">
      <c r="A8" s="19"/>
      <c r="B8" s="15"/>
      <c r="C8" s="15"/>
      <c r="D8" s="15"/>
      <c r="E8" s="15"/>
      <c r="F8" s="15"/>
      <c r="G8" s="15"/>
      <c r="H8" s="15"/>
      <c r="I8" s="17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8"/>
    </row>
    <row r="9" spans="1:27" s="12" customFormat="1" ht="12.75" customHeight="1" x14ac:dyDescent="0.3">
      <c r="A9" s="20" t="s">
        <v>6</v>
      </c>
      <c r="B9" s="21"/>
      <c r="C9" s="21"/>
      <c r="D9" s="21"/>
      <c r="E9" s="21"/>
      <c r="F9" s="21"/>
      <c r="G9" s="21"/>
      <c r="H9" s="21"/>
      <c r="I9" s="22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19"/>
    </row>
    <row r="10" spans="1:27" s="12" customFormat="1" ht="12.75" customHeight="1" x14ac:dyDescent="0.3">
      <c r="A10" s="20" t="s">
        <v>7</v>
      </c>
      <c r="B10" s="21"/>
      <c r="C10" s="21"/>
      <c r="D10" s="21"/>
      <c r="E10" s="21"/>
      <c r="F10" s="21"/>
      <c r="G10" s="21"/>
      <c r="H10" s="21"/>
      <c r="I10" s="22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19"/>
    </row>
    <row r="11" spans="1:27" s="12" customFormat="1" ht="12.75" customHeight="1" x14ac:dyDescent="0.3">
      <c r="A11" s="20" t="s">
        <v>8</v>
      </c>
      <c r="B11" s="21"/>
      <c r="C11" s="21"/>
      <c r="D11" s="21"/>
      <c r="E11" s="21"/>
      <c r="F11" s="21"/>
      <c r="G11" s="21"/>
      <c r="H11" s="21"/>
      <c r="I11" s="22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19"/>
    </row>
    <row r="12" spans="1:27" s="25" customFormat="1" ht="12.75" customHeight="1" x14ac:dyDescent="0.25">
      <c r="A12" s="20" t="s">
        <v>9</v>
      </c>
      <c r="B12" s="23"/>
      <c r="C12" s="23"/>
      <c r="D12" s="23"/>
      <c r="E12" s="23"/>
      <c r="F12" s="23"/>
      <c r="G12" s="23"/>
      <c r="H12" s="23"/>
      <c r="I12" s="24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</row>
    <row r="13" spans="1:27" s="12" customFormat="1" ht="12.75" customHeight="1" x14ac:dyDescent="0.3">
      <c r="A13" s="20" t="s">
        <v>10</v>
      </c>
      <c r="B13" s="21"/>
      <c r="C13" s="21"/>
      <c r="D13" s="21"/>
      <c r="E13" s="21"/>
      <c r="F13" s="21"/>
      <c r="G13" s="21"/>
      <c r="H13" s="21"/>
      <c r="I13" s="22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19"/>
    </row>
    <row r="14" spans="1:27" s="12" customFormat="1" ht="12.75" customHeight="1" x14ac:dyDescent="0.3">
      <c r="A14" s="26"/>
      <c r="B14" s="21"/>
      <c r="C14" s="21"/>
      <c r="D14" s="21"/>
      <c r="E14" s="21"/>
      <c r="F14" s="21"/>
      <c r="G14" s="21"/>
      <c r="H14" s="21"/>
      <c r="I14" s="22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19"/>
    </row>
    <row r="15" spans="1:27" s="12" customFormat="1" ht="12.75" customHeight="1" x14ac:dyDescent="0.3">
      <c r="A15" s="14" t="s">
        <v>11</v>
      </c>
      <c r="B15" s="21"/>
      <c r="C15" s="21"/>
      <c r="D15" s="21"/>
      <c r="E15" s="21"/>
      <c r="F15" s="21"/>
      <c r="G15" s="21"/>
      <c r="H15" s="21"/>
      <c r="I15" s="22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19"/>
    </row>
    <row r="16" spans="1:27" s="12" customFormat="1" ht="12.75" customHeight="1" x14ac:dyDescent="0.3">
      <c r="A16" s="20" t="s">
        <v>12</v>
      </c>
      <c r="B16" s="21"/>
      <c r="C16" s="21"/>
      <c r="D16" s="21"/>
      <c r="E16" s="21"/>
      <c r="F16" s="21"/>
      <c r="G16" s="21"/>
      <c r="H16" s="21"/>
      <c r="I16" s="22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19"/>
    </row>
    <row r="17" spans="1:27" s="12" customFormat="1" ht="12.75" customHeight="1" x14ac:dyDescent="0.3">
      <c r="A17" s="20" t="s">
        <v>13</v>
      </c>
      <c r="B17" s="21"/>
      <c r="C17" s="21"/>
      <c r="D17" s="21"/>
      <c r="E17" s="21"/>
      <c r="F17" s="21"/>
      <c r="G17" s="21"/>
      <c r="H17" s="21"/>
      <c r="I17" s="22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19"/>
    </row>
    <row r="18" spans="1:27" s="12" customFormat="1" ht="12.75" customHeight="1" x14ac:dyDescent="0.3">
      <c r="A18" s="20" t="s">
        <v>14</v>
      </c>
      <c r="B18" s="21"/>
      <c r="C18" s="21"/>
      <c r="D18" s="21"/>
      <c r="E18" s="21"/>
      <c r="F18" s="21"/>
      <c r="G18" s="21"/>
      <c r="H18" s="21"/>
      <c r="I18" s="22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19"/>
    </row>
    <row r="19" spans="1:27" s="12" customFormat="1" ht="12.75" customHeight="1" x14ac:dyDescent="0.3">
      <c r="A19" s="20"/>
      <c r="B19" s="21"/>
      <c r="C19" s="21"/>
      <c r="D19" s="21"/>
      <c r="E19" s="21"/>
      <c r="F19" s="21"/>
      <c r="G19" s="21"/>
      <c r="H19" s="21"/>
      <c r="I19" s="22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19"/>
    </row>
    <row r="20" spans="1:27" s="12" customFormat="1" ht="12.75" customHeight="1" x14ac:dyDescent="0.3">
      <c r="A20" s="20" t="s">
        <v>15</v>
      </c>
      <c r="B20" s="21"/>
      <c r="C20" s="21"/>
      <c r="D20" s="21"/>
      <c r="E20" s="21"/>
      <c r="F20" s="21"/>
      <c r="G20" s="21"/>
      <c r="H20" s="21"/>
      <c r="I20" s="22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19"/>
    </row>
    <row r="21" spans="1:27" s="12" customFormat="1" ht="12.75" customHeight="1" x14ac:dyDescent="0.3">
      <c r="A21" s="20" t="s">
        <v>16</v>
      </c>
      <c r="B21" s="21"/>
      <c r="C21" s="21"/>
      <c r="D21" s="21"/>
      <c r="E21" s="21"/>
      <c r="F21" s="21"/>
      <c r="G21" s="21"/>
      <c r="H21" s="21"/>
      <c r="I21" s="22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19"/>
    </row>
    <row r="22" spans="1:27" s="12" customFormat="1" ht="12.75" customHeight="1" x14ac:dyDescent="0.3">
      <c r="A22" s="20"/>
      <c r="B22" s="21"/>
      <c r="C22" s="21"/>
      <c r="D22" s="21"/>
      <c r="E22" s="21"/>
      <c r="F22" s="21"/>
      <c r="G22" s="21"/>
      <c r="H22" s="21"/>
      <c r="I22" s="22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19"/>
    </row>
    <row r="23" spans="1:27" s="12" customFormat="1" ht="15.75" customHeight="1" x14ac:dyDescent="0.3">
      <c r="A23" s="27" t="s">
        <v>17</v>
      </c>
      <c r="B23" s="21"/>
      <c r="C23" s="28"/>
      <c r="D23" s="18"/>
      <c r="E23" s="29"/>
      <c r="F23" s="30"/>
      <c r="G23" s="30"/>
      <c r="H23" s="30"/>
      <c r="I23" s="31"/>
      <c r="J23" s="30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19"/>
    </row>
    <row r="24" spans="1:27" s="12" customFormat="1" ht="12.75" customHeight="1" x14ac:dyDescent="0.3">
      <c r="A24" s="18" t="s">
        <v>18</v>
      </c>
      <c r="B24" s="21"/>
      <c r="C24" s="21"/>
      <c r="D24" s="21"/>
      <c r="E24" s="21"/>
      <c r="F24" s="21"/>
      <c r="G24" s="21"/>
      <c r="H24" s="21"/>
      <c r="I24" s="22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19"/>
    </row>
    <row r="25" spans="1:27" s="12" customFormat="1" ht="12.75" customHeight="1" x14ac:dyDescent="0.3">
      <c r="A25" s="18"/>
      <c r="B25" s="21"/>
      <c r="C25" s="21"/>
      <c r="D25" s="21"/>
      <c r="E25" s="21"/>
      <c r="F25" s="21"/>
      <c r="G25" s="21"/>
      <c r="H25" s="21"/>
      <c r="I25" s="22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19"/>
    </row>
    <row r="26" spans="1:27" s="12" customFormat="1" ht="12.75" customHeight="1" x14ac:dyDescent="0.3">
      <c r="A26" s="14" t="s">
        <v>19</v>
      </c>
      <c r="B26" s="21"/>
      <c r="C26" s="21"/>
      <c r="D26" s="21"/>
      <c r="E26" s="21"/>
      <c r="F26" s="21"/>
      <c r="G26" s="21"/>
      <c r="H26" s="21"/>
      <c r="I26" s="22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19"/>
    </row>
    <row r="27" spans="1:27" s="12" customFormat="1" ht="12.75" customHeight="1" x14ac:dyDescent="0.3">
      <c r="A27" s="32" t="s">
        <v>20</v>
      </c>
      <c r="B27" s="21"/>
      <c r="C27" s="21"/>
      <c r="D27" s="21"/>
      <c r="E27" s="21"/>
      <c r="F27" s="21"/>
      <c r="G27" s="21"/>
      <c r="H27" s="21"/>
      <c r="I27" s="22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19"/>
    </row>
    <row r="28" spans="1:27" s="12" customFormat="1" ht="12.75" customHeight="1" x14ac:dyDescent="0.3">
      <c r="A28" s="32" t="s">
        <v>21</v>
      </c>
      <c r="B28" s="21"/>
      <c r="C28" s="21"/>
      <c r="D28" s="21"/>
      <c r="E28" s="21"/>
      <c r="F28" s="21"/>
      <c r="G28" s="21"/>
      <c r="H28" s="21"/>
      <c r="I28" s="22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19"/>
    </row>
    <row r="29" spans="1:27" s="12" customFormat="1" ht="12.75" customHeight="1" x14ac:dyDescent="0.3">
      <c r="A29" s="32" t="s">
        <v>22</v>
      </c>
      <c r="B29" s="21"/>
      <c r="C29" s="21"/>
      <c r="D29" s="21"/>
      <c r="E29" s="21"/>
      <c r="F29" s="21"/>
      <c r="G29" s="21"/>
      <c r="H29" s="21"/>
      <c r="I29" s="22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19"/>
    </row>
    <row r="30" spans="1:27" s="12" customFormat="1" ht="12.75" customHeight="1" x14ac:dyDescent="0.3">
      <c r="A30" s="32" t="s">
        <v>23</v>
      </c>
      <c r="B30" s="21"/>
      <c r="C30" s="21"/>
      <c r="D30" s="21"/>
      <c r="E30" s="21"/>
      <c r="F30" s="21"/>
      <c r="G30" s="21"/>
      <c r="H30" s="21"/>
      <c r="I30" s="22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19"/>
    </row>
    <row r="31" spans="1:27" s="12" customFormat="1" ht="12.75" customHeight="1" x14ac:dyDescent="0.3">
      <c r="A31" s="32"/>
      <c r="B31" s="21"/>
      <c r="C31" s="21"/>
      <c r="D31" s="21"/>
      <c r="E31" s="21"/>
      <c r="F31" s="21"/>
      <c r="G31" s="21"/>
      <c r="H31" s="21"/>
      <c r="I31" s="22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19"/>
    </row>
    <row r="32" spans="1:27" s="12" customFormat="1" ht="15.75" thickBot="1" x14ac:dyDescent="0.3">
      <c r="A32" s="33" t="s">
        <v>24</v>
      </c>
      <c r="B32" s="33"/>
      <c r="C32" s="33"/>
      <c r="D32" s="34"/>
      <c r="E32" s="33"/>
      <c r="F32" s="33"/>
      <c r="G32" s="33"/>
      <c r="H32" s="33"/>
      <c r="I32" s="32"/>
      <c r="J32" s="32"/>
      <c r="K32" s="32"/>
      <c r="N32" s="32"/>
      <c r="O32" s="32"/>
      <c r="T32" s="18"/>
    </row>
    <row r="33" spans="1:25" s="40" customFormat="1" x14ac:dyDescent="0.2">
      <c r="A33" s="35"/>
      <c r="B33" s="35"/>
      <c r="C33" s="35"/>
      <c r="D33" s="36" t="s">
        <v>25</v>
      </c>
      <c r="E33" s="36"/>
      <c r="F33" s="36"/>
      <c r="G33" s="37"/>
      <c r="H33" s="38" t="s">
        <v>26</v>
      </c>
      <c r="I33" s="39"/>
      <c r="N33" s="41"/>
    </row>
    <row r="34" spans="1:25" s="40" customFormat="1" x14ac:dyDescent="0.2">
      <c r="A34" s="42"/>
      <c r="B34" s="42"/>
      <c r="C34" s="42"/>
      <c r="D34" s="43" t="s">
        <v>27</v>
      </c>
      <c r="E34" s="43"/>
      <c r="F34" s="43"/>
      <c r="G34" s="44"/>
      <c r="H34" s="45" t="s">
        <v>28</v>
      </c>
      <c r="I34" s="42"/>
      <c r="N34" s="41"/>
    </row>
    <row r="35" spans="1:25" s="40" customFormat="1" x14ac:dyDescent="0.2">
      <c r="A35" s="46" t="s">
        <v>29</v>
      </c>
      <c r="B35" s="47"/>
      <c r="C35" s="41"/>
      <c r="D35" s="140">
        <v>2012</v>
      </c>
      <c r="E35" s="48"/>
      <c r="F35" s="49">
        <v>2011</v>
      </c>
      <c r="G35" s="50"/>
      <c r="H35" s="49">
        <f>+$F$35</f>
        <v>2011</v>
      </c>
      <c r="I35" s="51"/>
      <c r="J35" s="41"/>
      <c r="K35" s="41"/>
      <c r="L35" s="41"/>
      <c r="M35" s="41"/>
      <c r="O35" s="41"/>
    </row>
    <row r="36" spans="1:25" s="40" customFormat="1" x14ac:dyDescent="0.2">
      <c r="A36" s="52" t="s">
        <v>30</v>
      </c>
      <c r="B36" s="35"/>
      <c r="C36" s="41"/>
      <c r="D36" s="53" t="s">
        <v>31</v>
      </c>
      <c r="E36" s="53"/>
      <c r="F36" s="53"/>
      <c r="G36" s="53"/>
      <c r="H36" s="53"/>
      <c r="I36" s="54"/>
      <c r="J36" s="54"/>
      <c r="K36" s="54"/>
      <c r="L36" s="55"/>
      <c r="M36" s="55"/>
      <c r="N36" s="51"/>
      <c r="O36" s="51"/>
      <c r="P36" s="41"/>
      <c r="Q36" s="41"/>
      <c r="R36" s="41"/>
      <c r="S36" s="41"/>
    </row>
    <row r="37" spans="1:25" s="40" customFormat="1" x14ac:dyDescent="0.2">
      <c r="A37" s="41" t="s">
        <v>29</v>
      </c>
      <c r="B37" s="18" t="s">
        <v>32</v>
      </c>
      <c r="C37" s="41"/>
      <c r="D37" s="56"/>
      <c r="E37" s="57"/>
      <c r="F37" s="57"/>
      <c r="G37" s="57"/>
      <c r="H37" s="56"/>
      <c r="J37" s="51"/>
      <c r="K37" s="58"/>
      <c r="L37" s="41"/>
      <c r="M37" s="41"/>
      <c r="N37" s="41"/>
      <c r="O37" s="41"/>
      <c r="Q37" s="41"/>
    </row>
    <row r="38" spans="1:25" s="40" customFormat="1" x14ac:dyDescent="0.2">
      <c r="A38" s="41"/>
      <c r="B38" s="32" t="s">
        <v>33</v>
      </c>
      <c r="C38" s="41"/>
      <c r="D38" s="141">
        <v>174899</v>
      </c>
      <c r="E38" s="60"/>
      <c r="F38" s="59">
        <v>158623</v>
      </c>
      <c r="G38" s="59"/>
      <c r="H38" s="59">
        <v>627015</v>
      </c>
      <c r="J38" s="51"/>
      <c r="K38" s="58"/>
      <c r="L38" s="41"/>
      <c r="M38" s="41"/>
      <c r="N38" s="41"/>
      <c r="O38" s="41"/>
      <c r="Q38" s="41"/>
    </row>
    <row r="39" spans="1:25" s="40" customFormat="1" x14ac:dyDescent="0.2">
      <c r="A39" s="41"/>
      <c r="B39" s="18" t="s">
        <v>34</v>
      </c>
      <c r="C39" s="41"/>
      <c r="D39" s="142">
        <v>108458</v>
      </c>
      <c r="E39" s="62"/>
      <c r="F39" s="61">
        <v>34343</v>
      </c>
      <c r="G39" s="61"/>
      <c r="H39" s="61">
        <v>223528</v>
      </c>
      <c r="J39" s="51"/>
      <c r="K39" s="58"/>
      <c r="L39" s="41"/>
      <c r="M39" s="41"/>
      <c r="N39" s="41"/>
      <c r="O39" s="41"/>
      <c r="Q39" s="41"/>
    </row>
    <row r="40" spans="1:25" s="40" customFormat="1" x14ac:dyDescent="0.2">
      <c r="A40" s="35"/>
      <c r="B40" s="32" t="s">
        <v>35</v>
      </c>
      <c r="C40" s="35"/>
      <c r="D40" s="142">
        <v>49449</v>
      </c>
      <c r="E40" s="62"/>
      <c r="F40" s="61">
        <v>17951</v>
      </c>
      <c r="G40" s="61"/>
      <c r="H40" s="61">
        <v>278279</v>
      </c>
      <c r="J40" s="51"/>
      <c r="K40" s="58"/>
      <c r="L40" s="41"/>
      <c r="M40" s="41"/>
      <c r="N40" s="41"/>
      <c r="O40" s="41"/>
      <c r="Q40" s="41"/>
    </row>
    <row r="41" spans="1:25" s="40" customFormat="1" x14ac:dyDescent="0.2">
      <c r="A41" s="35"/>
      <c r="B41" s="32" t="s">
        <v>36</v>
      </c>
      <c r="C41" s="35"/>
      <c r="D41" s="142">
        <f>10665+16632</f>
        <v>27297</v>
      </c>
      <c r="E41" s="62"/>
      <c r="F41" s="61">
        <v>27232</v>
      </c>
      <c r="G41" s="61"/>
      <c r="H41" s="61">
        <v>110031</v>
      </c>
      <c r="J41" s="51"/>
      <c r="K41" s="58"/>
      <c r="L41" s="41"/>
      <c r="M41" s="41"/>
      <c r="N41" s="41"/>
      <c r="O41" s="41"/>
      <c r="Q41" s="41"/>
    </row>
    <row r="42" spans="1:25" s="40" customFormat="1" x14ac:dyDescent="0.2">
      <c r="A42" s="47"/>
      <c r="B42" s="63" t="s">
        <v>37</v>
      </c>
      <c r="C42" s="35"/>
      <c r="D42" s="143">
        <v>4925</v>
      </c>
      <c r="E42" s="62"/>
      <c r="F42" s="64">
        <v>4037</v>
      </c>
      <c r="G42" s="61"/>
      <c r="H42" s="64">
        <v>14166</v>
      </c>
      <c r="J42" s="51"/>
      <c r="K42" s="58"/>
      <c r="L42" s="41"/>
      <c r="M42" s="41"/>
      <c r="N42" s="41"/>
      <c r="O42" s="41"/>
      <c r="Q42" s="41"/>
    </row>
    <row r="43" spans="1:25" s="67" customFormat="1" x14ac:dyDescent="0.2">
      <c r="A43" s="35"/>
      <c r="B43" s="32" t="s">
        <v>38</v>
      </c>
      <c r="C43" s="35"/>
      <c r="D43" s="144">
        <f>SUM(D38:D42)</f>
        <v>365028</v>
      </c>
      <c r="E43" s="66"/>
      <c r="F43" s="65">
        <f>SUM(F38:F42)</f>
        <v>242186</v>
      </c>
      <c r="G43" s="65"/>
      <c r="H43" s="65">
        <f>SUM(H38:H42)</f>
        <v>1253019</v>
      </c>
      <c r="J43" s="68"/>
      <c r="K43" s="69"/>
      <c r="L43" s="35"/>
      <c r="M43" s="35"/>
      <c r="N43" s="35"/>
      <c r="O43" s="35"/>
      <c r="Q43" s="35"/>
    </row>
    <row r="44" spans="1:25" s="40" customFormat="1" x14ac:dyDescent="0.2">
      <c r="A44" s="35"/>
      <c r="B44" s="32" t="s">
        <v>39</v>
      </c>
      <c r="C44" s="35" t="s">
        <v>29</v>
      </c>
      <c r="D44" s="145">
        <v>0</v>
      </c>
      <c r="E44" s="70"/>
      <c r="F44" s="4">
        <v>0</v>
      </c>
      <c r="G44" s="4"/>
      <c r="H44" s="4">
        <v>281</v>
      </c>
      <c r="K44" s="58"/>
      <c r="L44" s="41"/>
      <c r="M44" s="41"/>
      <c r="N44" s="41"/>
      <c r="O44" s="41"/>
      <c r="P44" s="41"/>
      <c r="Q44" s="41"/>
    </row>
    <row r="45" spans="1:25" s="40" customFormat="1" x14ac:dyDescent="0.2">
      <c r="A45" s="71"/>
      <c r="B45" s="72" t="s">
        <v>40</v>
      </c>
      <c r="C45" s="35"/>
      <c r="D45" s="146">
        <f>SUM(D43:D44)</f>
        <v>365028</v>
      </c>
      <c r="E45" s="74"/>
      <c r="F45" s="73">
        <f>SUM(F43:F44)</f>
        <v>242186</v>
      </c>
      <c r="G45" s="65"/>
      <c r="H45" s="73">
        <f>SUM(H43:H44)</f>
        <v>1253300</v>
      </c>
      <c r="K45" s="58"/>
      <c r="L45" s="41"/>
      <c r="M45" s="41"/>
      <c r="N45" s="41"/>
      <c r="O45" s="41"/>
      <c r="P45" s="41"/>
      <c r="Q45" s="41"/>
    </row>
    <row r="46" spans="1:25" s="40" customFormat="1" x14ac:dyDescent="0.2">
      <c r="A46" s="35"/>
      <c r="B46" s="35"/>
      <c r="C46" s="35"/>
      <c r="D46" s="75"/>
      <c r="E46" s="70"/>
      <c r="F46" s="75"/>
      <c r="G46" s="75"/>
      <c r="H46" s="75"/>
      <c r="I46" s="76"/>
      <c r="M46" s="58"/>
      <c r="N46" s="41"/>
      <c r="O46" s="41"/>
      <c r="P46" s="41"/>
      <c r="Q46" s="41"/>
      <c r="R46" s="41"/>
      <c r="S46" s="41"/>
    </row>
    <row r="47" spans="1:25" s="12" customFormat="1" ht="15" x14ac:dyDescent="0.25">
      <c r="A47" s="77"/>
      <c r="B47" s="77"/>
      <c r="C47" s="32"/>
      <c r="D47" s="78"/>
      <c r="E47" s="7"/>
      <c r="F47" s="7"/>
      <c r="G47" s="7"/>
      <c r="H47" s="7"/>
      <c r="I47" s="7"/>
      <c r="J47" s="7"/>
      <c r="K47" s="7"/>
      <c r="L47" s="78"/>
      <c r="M47" s="7"/>
      <c r="N47" s="7"/>
      <c r="O47" s="7"/>
      <c r="R47" s="7"/>
      <c r="S47" s="79"/>
      <c r="T47" s="1"/>
      <c r="U47" s="1"/>
      <c r="V47" s="1"/>
      <c r="W47" s="1"/>
      <c r="X47" s="32"/>
      <c r="Y47" s="32"/>
    </row>
    <row r="48" spans="1:25" s="12" customFormat="1" ht="15.75" thickBot="1" x14ac:dyDescent="0.3">
      <c r="A48" s="33" t="s">
        <v>41</v>
      </c>
      <c r="B48" s="33"/>
      <c r="C48" s="33"/>
      <c r="D48" s="34"/>
      <c r="E48" s="33"/>
      <c r="F48" s="33"/>
      <c r="G48" s="33"/>
      <c r="H48" s="33"/>
      <c r="I48" s="32"/>
      <c r="J48" s="32"/>
      <c r="K48" s="32"/>
      <c r="N48" s="32"/>
      <c r="O48" s="32"/>
      <c r="S48" s="18"/>
      <c r="T48" s="32"/>
    </row>
    <row r="49" spans="1:19" s="12" customFormat="1" ht="15" x14ac:dyDescent="0.25">
      <c r="A49" s="32"/>
      <c r="B49" s="32"/>
      <c r="C49" s="32"/>
      <c r="D49" s="36" t="s">
        <v>25</v>
      </c>
      <c r="E49" s="36"/>
      <c r="F49" s="36"/>
      <c r="G49" s="37"/>
      <c r="H49" s="38" t="str">
        <f>$H$33</f>
        <v>Year ended</v>
      </c>
      <c r="I49" s="80"/>
      <c r="J49" s="44"/>
      <c r="M49" s="37"/>
      <c r="N49" s="37"/>
      <c r="R49" s="18"/>
      <c r="S49" s="32"/>
    </row>
    <row r="50" spans="1:19" s="12" customFormat="1" ht="15" x14ac:dyDescent="0.25">
      <c r="A50" s="44"/>
      <c r="B50" s="44"/>
      <c r="C50" s="44"/>
      <c r="D50" s="43" t="str">
        <f>+$D$34</f>
        <v>March 31,</v>
      </c>
      <c r="E50" s="43"/>
      <c r="F50" s="43"/>
      <c r="G50" s="44"/>
      <c r="H50" s="45" t="str">
        <f>+$H$34</f>
        <v>December 31,</v>
      </c>
      <c r="I50" s="80"/>
      <c r="J50" s="44"/>
      <c r="M50" s="44"/>
      <c r="N50" s="44"/>
      <c r="R50" s="18"/>
      <c r="S50" s="18"/>
    </row>
    <row r="51" spans="1:19" s="12" customFormat="1" ht="15" x14ac:dyDescent="0.25">
      <c r="A51" s="46"/>
      <c r="B51" s="63"/>
      <c r="C51" s="18"/>
      <c r="D51" s="140">
        <f>+$D$35</f>
        <v>2012</v>
      </c>
      <c r="E51" s="48"/>
      <c r="F51" s="49">
        <f>+$F$35</f>
        <v>2011</v>
      </c>
      <c r="G51" s="50"/>
      <c r="H51" s="49">
        <f>+$F$35</f>
        <v>2011</v>
      </c>
      <c r="I51" s="80"/>
      <c r="L51" s="48"/>
      <c r="M51" s="18"/>
      <c r="N51" s="18"/>
      <c r="O51" s="18"/>
      <c r="P51" s="18"/>
      <c r="Q51" s="18"/>
    </row>
    <row r="52" spans="1:19" s="12" customFormat="1" ht="15" x14ac:dyDescent="0.25">
      <c r="A52" s="52" t="s">
        <v>42</v>
      </c>
      <c r="B52" s="32"/>
      <c r="C52" s="18"/>
      <c r="D52" s="53" t="s">
        <v>31</v>
      </c>
      <c r="E52" s="53"/>
      <c r="F52" s="53"/>
      <c r="G52" s="53"/>
      <c r="H52" s="53"/>
      <c r="I52" s="54"/>
      <c r="J52" s="81"/>
      <c r="O52" s="48"/>
      <c r="P52" s="48"/>
      <c r="Q52" s="48"/>
      <c r="R52" s="18"/>
      <c r="S52" s="18"/>
    </row>
    <row r="53" spans="1:19" s="12" customFormat="1" ht="15" x14ac:dyDescent="0.25">
      <c r="A53" s="82" t="s">
        <v>43</v>
      </c>
      <c r="B53" s="19"/>
      <c r="C53" s="18"/>
      <c r="D53" s="1"/>
      <c r="E53" s="1"/>
      <c r="F53" s="1"/>
      <c r="G53" s="1"/>
      <c r="H53" s="1"/>
      <c r="I53" s="7"/>
      <c r="J53" s="13"/>
      <c r="N53" s="1"/>
      <c r="O53" s="18"/>
      <c r="P53" s="18"/>
      <c r="Q53" s="18"/>
      <c r="R53" s="18"/>
      <c r="S53" s="18"/>
    </row>
    <row r="54" spans="1:19" s="12" customFormat="1" ht="15" x14ac:dyDescent="0.25">
      <c r="A54" s="18"/>
      <c r="B54" s="19" t="s">
        <v>44</v>
      </c>
      <c r="C54" s="18"/>
      <c r="D54" s="147">
        <v>154345</v>
      </c>
      <c r="E54" s="1"/>
      <c r="F54" s="1">
        <v>74397</v>
      </c>
      <c r="G54" s="1"/>
      <c r="H54" s="1">
        <v>545801</v>
      </c>
      <c r="I54" s="7"/>
      <c r="K54" s="79"/>
      <c r="L54" s="1"/>
      <c r="M54" s="18"/>
      <c r="N54" s="18"/>
      <c r="O54" s="18"/>
      <c r="P54" s="18"/>
      <c r="Q54" s="18"/>
    </row>
    <row r="55" spans="1:19" s="12" customFormat="1" ht="15" x14ac:dyDescent="0.25">
      <c r="A55" s="18"/>
      <c r="B55" s="19" t="s">
        <v>45</v>
      </c>
      <c r="C55" s="18"/>
      <c r="D55" s="148">
        <v>542</v>
      </c>
      <c r="E55" s="2"/>
      <c r="F55" s="2">
        <v>0</v>
      </c>
      <c r="G55" s="2"/>
      <c r="H55" s="2">
        <v>4400</v>
      </c>
      <c r="I55" s="6"/>
      <c r="K55" s="79"/>
      <c r="L55" s="1"/>
      <c r="M55" s="18"/>
      <c r="N55" s="18"/>
      <c r="O55" s="18"/>
      <c r="P55" s="18"/>
      <c r="Q55" s="18"/>
    </row>
    <row r="56" spans="1:19" s="12" customFormat="1" ht="15" x14ac:dyDescent="0.25">
      <c r="A56" s="18"/>
      <c r="B56" s="19" t="s">
        <v>46</v>
      </c>
      <c r="C56" s="3"/>
      <c r="D56" s="149">
        <v>0</v>
      </c>
      <c r="E56" s="3"/>
      <c r="F56" s="3">
        <v>0</v>
      </c>
      <c r="G56" s="3"/>
      <c r="H56" s="3">
        <v>-2583</v>
      </c>
      <c r="I56" s="6"/>
      <c r="J56" s="83"/>
      <c r="K56" s="79"/>
      <c r="L56" s="1"/>
      <c r="M56" s="18"/>
      <c r="N56" s="18"/>
      <c r="O56" s="18"/>
      <c r="P56" s="18"/>
      <c r="Q56" s="18"/>
    </row>
    <row r="57" spans="1:19" s="12" customFormat="1" ht="15" x14ac:dyDescent="0.25">
      <c r="A57" s="18"/>
      <c r="B57" s="19" t="s">
        <v>47</v>
      </c>
      <c r="C57" s="3"/>
      <c r="D57" s="149">
        <f>-36414-17-3</f>
        <v>-36434</v>
      </c>
      <c r="E57" s="3"/>
      <c r="F57" s="3">
        <v>-36191</v>
      </c>
      <c r="G57" s="3"/>
      <c r="H57" s="3">
        <v>-155311</v>
      </c>
      <c r="I57" s="6"/>
      <c r="K57" s="79"/>
      <c r="L57" s="1"/>
      <c r="M57" s="18"/>
      <c r="N57" s="18"/>
      <c r="O57" s="18"/>
      <c r="P57" s="18"/>
      <c r="Q57" s="18"/>
    </row>
    <row r="58" spans="1:19" s="12" customFormat="1" ht="15" x14ac:dyDescent="0.25">
      <c r="A58" s="18"/>
      <c r="B58" s="19" t="s">
        <v>48</v>
      </c>
      <c r="C58" s="3"/>
      <c r="D58" s="149">
        <f>-5520-67324</f>
        <v>-72844</v>
      </c>
      <c r="E58" s="3"/>
      <c r="F58" s="3">
        <v>-32735</v>
      </c>
      <c r="G58" s="3"/>
      <c r="H58" s="3">
        <v>-237005</v>
      </c>
      <c r="I58" s="6"/>
      <c r="K58" s="79"/>
      <c r="L58" s="1"/>
      <c r="M58" s="18"/>
      <c r="N58" s="18"/>
      <c r="O58" s="18"/>
      <c r="P58" s="18"/>
      <c r="Q58" s="18"/>
    </row>
    <row r="59" spans="1:19" s="12" customFormat="1" ht="15" x14ac:dyDescent="0.25">
      <c r="A59" s="72"/>
      <c r="B59" s="84" t="s">
        <v>49</v>
      </c>
      <c r="C59" s="18"/>
      <c r="D59" s="150">
        <f>SUM(D54:D58)</f>
        <v>45609</v>
      </c>
      <c r="E59" s="2"/>
      <c r="F59" s="5">
        <f>SUM(F54:F58)</f>
        <v>5471</v>
      </c>
      <c r="G59" s="6"/>
      <c r="H59" s="5">
        <f>SUM(H54:H58)</f>
        <v>155302</v>
      </c>
      <c r="I59" s="6"/>
      <c r="K59" s="79"/>
      <c r="L59" s="1"/>
      <c r="M59" s="18"/>
      <c r="N59" s="18"/>
      <c r="O59" s="18"/>
      <c r="P59" s="18"/>
      <c r="Q59" s="18"/>
    </row>
    <row r="60" spans="1:19" s="12" customFormat="1" ht="15" x14ac:dyDescent="0.25">
      <c r="A60" s="82" t="s">
        <v>50</v>
      </c>
      <c r="B60" s="19"/>
      <c r="C60" s="18"/>
      <c r="D60" s="2"/>
      <c r="E60" s="2"/>
      <c r="F60" s="2"/>
      <c r="G60" s="2"/>
      <c r="H60" s="2"/>
      <c r="I60" s="6"/>
      <c r="K60" s="79"/>
      <c r="L60" s="1"/>
      <c r="M60" s="18"/>
      <c r="N60" s="18"/>
      <c r="O60" s="18"/>
      <c r="P60" s="18"/>
      <c r="Q60" s="18"/>
    </row>
    <row r="61" spans="1:19" s="12" customFormat="1" ht="15" x14ac:dyDescent="0.25">
      <c r="A61" s="18"/>
      <c r="B61" s="19" t="s">
        <v>44</v>
      </c>
      <c r="C61" s="18"/>
      <c r="D61" s="147">
        <f>-230-9241</f>
        <v>-9471</v>
      </c>
      <c r="E61" s="1"/>
      <c r="F61" s="1">
        <v>-1481</v>
      </c>
      <c r="G61" s="1"/>
      <c r="H61" s="1">
        <v>-11039</v>
      </c>
      <c r="I61" s="85"/>
      <c r="J61" s="83"/>
      <c r="K61" s="79"/>
      <c r="L61" s="1"/>
      <c r="M61" s="18"/>
      <c r="N61" s="18"/>
      <c r="O61" s="18"/>
      <c r="Q61" s="18"/>
    </row>
    <row r="62" spans="1:19" s="12" customFormat="1" ht="15" x14ac:dyDescent="0.25">
      <c r="A62" s="18"/>
      <c r="B62" s="19" t="s">
        <v>47</v>
      </c>
      <c r="C62" s="18"/>
      <c r="D62" s="145">
        <f>-621-544-17</f>
        <v>-1182</v>
      </c>
      <c r="E62" s="4"/>
      <c r="F62" s="4">
        <v>-1496</v>
      </c>
      <c r="G62" s="4"/>
      <c r="H62" s="4">
        <v>-5565</v>
      </c>
      <c r="I62" s="86"/>
      <c r="K62" s="79"/>
      <c r="L62" s="1"/>
      <c r="M62" s="18"/>
      <c r="N62" s="18"/>
      <c r="O62" s="18"/>
      <c r="P62" s="18"/>
      <c r="Q62" s="18"/>
    </row>
    <row r="63" spans="1:19" s="12" customFormat="1" ht="15" x14ac:dyDescent="0.25">
      <c r="A63" s="72"/>
      <c r="B63" s="84" t="s">
        <v>51</v>
      </c>
      <c r="C63" s="18"/>
      <c r="D63" s="150">
        <f>SUM(D61:D62)</f>
        <v>-10653</v>
      </c>
      <c r="E63" s="2"/>
      <c r="F63" s="5">
        <f>SUM(F61:F62)</f>
        <v>-2977</v>
      </c>
      <c r="G63" s="6"/>
      <c r="H63" s="5">
        <f>SUM(H61:H62)</f>
        <v>-16604</v>
      </c>
      <c r="I63" s="6"/>
      <c r="K63" s="79"/>
      <c r="L63" s="1"/>
      <c r="M63" s="18"/>
      <c r="N63" s="18"/>
      <c r="O63" s="18"/>
      <c r="P63" s="18"/>
      <c r="Q63" s="18"/>
    </row>
    <row r="64" spans="1:19" s="12" customFormat="1" ht="15" x14ac:dyDescent="0.25">
      <c r="A64" s="82" t="s">
        <v>52</v>
      </c>
      <c r="B64" s="19"/>
      <c r="C64" s="18"/>
      <c r="D64" s="2"/>
      <c r="E64" s="2"/>
      <c r="F64" s="2"/>
      <c r="G64" s="2"/>
      <c r="H64" s="2"/>
      <c r="I64" s="6"/>
      <c r="K64" s="79"/>
      <c r="L64" s="1"/>
      <c r="M64" s="18"/>
      <c r="N64" s="18"/>
      <c r="O64" s="18"/>
      <c r="P64" s="18"/>
      <c r="Q64" s="18"/>
    </row>
    <row r="65" spans="1:25" s="12" customFormat="1" ht="15" x14ac:dyDescent="0.25">
      <c r="A65" s="18"/>
      <c r="B65" s="19" t="s">
        <v>44</v>
      </c>
      <c r="C65" s="18"/>
      <c r="D65" s="147">
        <v>848</v>
      </c>
      <c r="E65" s="1"/>
      <c r="F65" s="1">
        <v>-22</v>
      </c>
      <c r="G65" s="1"/>
      <c r="H65" s="1">
        <v>1</v>
      </c>
      <c r="I65" s="7"/>
      <c r="K65" s="79"/>
      <c r="L65" s="1"/>
      <c r="M65" s="18"/>
      <c r="N65" s="18"/>
      <c r="O65" s="18"/>
      <c r="P65" s="18"/>
      <c r="Q65" s="18"/>
    </row>
    <row r="66" spans="1:25" s="12" customFormat="1" ht="15" x14ac:dyDescent="0.25">
      <c r="A66" s="18"/>
      <c r="B66" s="19" t="s">
        <v>47</v>
      </c>
      <c r="C66" s="18"/>
      <c r="D66" s="145"/>
      <c r="E66" s="4"/>
      <c r="F66" s="4">
        <v>0</v>
      </c>
      <c r="G66" s="4"/>
      <c r="H66" s="4"/>
      <c r="I66" s="6"/>
      <c r="K66" s="79"/>
      <c r="L66" s="1"/>
      <c r="M66" s="18"/>
      <c r="N66" s="18"/>
      <c r="O66" s="18"/>
      <c r="P66" s="18"/>
      <c r="Q66" s="18"/>
    </row>
    <row r="67" spans="1:25" s="12" customFormat="1" ht="15" x14ac:dyDescent="0.25">
      <c r="A67" s="18"/>
      <c r="B67" s="19" t="s">
        <v>48</v>
      </c>
      <c r="C67" s="18"/>
      <c r="D67" s="145"/>
      <c r="E67" s="4"/>
      <c r="F67" s="4">
        <v>0</v>
      </c>
      <c r="G67" s="4"/>
      <c r="H67" s="4">
        <v>0</v>
      </c>
      <c r="I67" s="6"/>
      <c r="K67" s="79"/>
      <c r="L67" s="1"/>
      <c r="M67" s="18"/>
      <c r="N67" s="18"/>
      <c r="O67" s="18"/>
      <c r="P67" s="18"/>
      <c r="Q67" s="18"/>
    </row>
    <row r="68" spans="1:25" s="12" customFormat="1" ht="15" x14ac:dyDescent="0.25">
      <c r="A68" s="72"/>
      <c r="B68" s="84" t="s">
        <v>51</v>
      </c>
      <c r="C68" s="18"/>
      <c r="D68" s="150">
        <f>SUM(D65:D67)</f>
        <v>848</v>
      </c>
      <c r="E68" s="2"/>
      <c r="F68" s="5">
        <f>SUM(F65:F67)</f>
        <v>-22</v>
      </c>
      <c r="G68" s="6"/>
      <c r="H68" s="5">
        <f>SUM(H65:H67)</f>
        <v>1</v>
      </c>
      <c r="I68" s="6"/>
      <c r="K68" s="79"/>
      <c r="L68" s="1"/>
      <c r="M68" s="18"/>
      <c r="N68" s="18"/>
      <c r="O68" s="18"/>
      <c r="P68" s="18"/>
      <c r="Q68" s="18"/>
    </row>
    <row r="69" spans="1:25" s="12" customFormat="1" ht="15" x14ac:dyDescent="0.25">
      <c r="A69" s="87" t="s">
        <v>53</v>
      </c>
      <c r="B69" s="88"/>
      <c r="C69" s="32"/>
      <c r="D69" s="6"/>
      <c r="E69" s="6"/>
      <c r="F69" s="6"/>
      <c r="G69" s="6"/>
      <c r="H69" s="6"/>
      <c r="I69" s="6"/>
      <c r="K69" s="79"/>
      <c r="L69" s="2"/>
      <c r="M69" s="18"/>
      <c r="N69" s="18"/>
      <c r="O69" s="18"/>
      <c r="P69" s="18"/>
      <c r="Q69" s="18"/>
    </row>
    <row r="70" spans="1:25" s="12" customFormat="1" ht="15" x14ac:dyDescent="0.25">
      <c r="A70" s="32"/>
      <c r="B70" s="19" t="s">
        <v>44</v>
      </c>
      <c r="C70" s="32"/>
      <c r="D70" s="151">
        <f>D61+D54+D65</f>
        <v>145722</v>
      </c>
      <c r="E70" s="7"/>
      <c r="F70" s="7">
        <f>F61+F54+F65</f>
        <v>72894</v>
      </c>
      <c r="G70" s="7"/>
      <c r="H70" s="7">
        <f>H61+H54+H65</f>
        <v>534763</v>
      </c>
      <c r="I70" s="7"/>
      <c r="K70" s="79"/>
      <c r="L70" s="2"/>
      <c r="M70" s="18"/>
      <c r="N70" s="18"/>
      <c r="O70" s="18"/>
      <c r="P70" s="18"/>
      <c r="Q70" s="18"/>
    </row>
    <row r="71" spans="1:25" s="12" customFormat="1" ht="15" x14ac:dyDescent="0.25">
      <c r="A71" s="32"/>
      <c r="B71" s="19" t="s">
        <v>45</v>
      </c>
      <c r="C71" s="32"/>
      <c r="D71" s="152">
        <f>D55</f>
        <v>542</v>
      </c>
      <c r="E71" s="6"/>
      <c r="F71" s="6">
        <f>F55</f>
        <v>0</v>
      </c>
      <c r="G71" s="6"/>
      <c r="H71" s="6">
        <f>H55</f>
        <v>4400</v>
      </c>
      <c r="I71" s="6"/>
      <c r="K71" s="79"/>
      <c r="L71" s="2"/>
      <c r="M71" s="18"/>
      <c r="N71" s="18"/>
      <c r="O71" s="18"/>
      <c r="P71" s="18"/>
      <c r="Q71" s="18"/>
    </row>
    <row r="72" spans="1:25" s="12" customFormat="1" ht="15" x14ac:dyDescent="0.25">
      <c r="A72" s="32"/>
      <c r="B72" s="19" t="s">
        <v>46</v>
      </c>
      <c r="C72" s="32"/>
      <c r="D72" s="145">
        <f>+D56</f>
        <v>0</v>
      </c>
      <c r="E72" s="4"/>
      <c r="F72" s="4">
        <f>+F56</f>
        <v>0</v>
      </c>
      <c r="G72" s="4"/>
      <c r="H72" s="4">
        <f>+H56</f>
        <v>-2583</v>
      </c>
      <c r="I72" s="4"/>
      <c r="K72" s="79"/>
      <c r="L72" s="2"/>
      <c r="M72" s="18"/>
      <c r="N72" s="18"/>
      <c r="O72" s="18"/>
      <c r="P72" s="18"/>
      <c r="Q72" s="18"/>
    </row>
    <row r="73" spans="1:25" s="12" customFormat="1" ht="15" x14ac:dyDescent="0.25">
      <c r="A73" s="32"/>
      <c r="B73" s="19" t="s">
        <v>47</v>
      </c>
      <c r="C73" s="32"/>
      <c r="D73" s="145">
        <f>D57+D62+D66</f>
        <v>-37616</v>
      </c>
      <c r="E73" s="4"/>
      <c r="F73" s="4">
        <f>F57+F62+F66</f>
        <v>-37687</v>
      </c>
      <c r="G73" s="4"/>
      <c r="H73" s="4">
        <f>H57+H62+H66</f>
        <v>-160876</v>
      </c>
      <c r="I73" s="4"/>
      <c r="K73" s="79"/>
      <c r="L73" s="2"/>
      <c r="M73" s="18"/>
      <c r="N73" s="18"/>
      <c r="O73" s="18"/>
      <c r="P73" s="18"/>
      <c r="Q73" s="18"/>
    </row>
    <row r="74" spans="1:25" s="12" customFormat="1" ht="15" x14ac:dyDescent="0.25">
      <c r="A74" s="32"/>
      <c r="B74" s="19" t="s">
        <v>48</v>
      </c>
      <c r="C74" s="32"/>
      <c r="D74" s="145">
        <f>D58+D67</f>
        <v>-72844</v>
      </c>
      <c r="E74" s="4"/>
      <c r="F74" s="4">
        <f>F58+F67</f>
        <v>-32735</v>
      </c>
      <c r="G74" s="4"/>
      <c r="H74" s="4">
        <f>H58+H67</f>
        <v>-237005</v>
      </c>
      <c r="I74" s="4"/>
      <c r="K74" s="79"/>
      <c r="L74" s="2"/>
      <c r="M74" s="18"/>
      <c r="N74" s="18"/>
      <c r="O74" s="18"/>
      <c r="P74" s="18"/>
      <c r="Q74" s="18"/>
    </row>
    <row r="75" spans="1:25" s="12" customFormat="1" ht="15" x14ac:dyDescent="0.25">
      <c r="A75" s="72"/>
      <c r="B75" s="84" t="s">
        <v>54</v>
      </c>
      <c r="C75" s="32"/>
      <c r="D75" s="153">
        <f>SUM(D70:D74)</f>
        <v>35804</v>
      </c>
      <c r="E75" s="7"/>
      <c r="F75" s="8">
        <f>SUM(F70:F74)</f>
        <v>2472</v>
      </c>
      <c r="G75" s="89"/>
      <c r="H75" s="8">
        <f>SUM(H70:H74)</f>
        <v>138699</v>
      </c>
      <c r="I75" s="89"/>
      <c r="K75" s="79"/>
      <c r="L75" s="1"/>
      <c r="M75" s="18"/>
      <c r="N75" s="18"/>
      <c r="O75" s="18"/>
      <c r="P75" s="18"/>
      <c r="Q75" s="18"/>
    </row>
    <row r="76" spans="1:25" s="12" customFormat="1" ht="15" x14ac:dyDescent="0.25">
      <c r="A76" s="90" t="s">
        <v>55</v>
      </c>
      <c r="B76" s="88" t="s">
        <v>56</v>
      </c>
      <c r="C76" s="32"/>
      <c r="D76" s="89"/>
      <c r="E76" s="7"/>
      <c r="F76" s="89"/>
      <c r="G76" s="89"/>
      <c r="H76" s="89"/>
      <c r="I76" s="89"/>
      <c r="J76" s="89"/>
      <c r="K76" s="89"/>
      <c r="L76" s="7"/>
      <c r="M76" s="13"/>
      <c r="P76" s="79"/>
      <c r="Q76" s="1"/>
      <c r="R76" s="18"/>
      <c r="S76" s="18"/>
      <c r="T76" s="18"/>
      <c r="U76" s="18"/>
      <c r="V76" s="18"/>
    </row>
    <row r="77" spans="1:25" s="12" customFormat="1" ht="15" x14ac:dyDescent="0.25">
      <c r="A77" s="90"/>
      <c r="B77" s="88"/>
      <c r="C77" s="32"/>
      <c r="D77" s="89"/>
      <c r="E77" s="7"/>
      <c r="F77" s="89"/>
      <c r="G77" s="89"/>
      <c r="H77" s="89"/>
      <c r="I77" s="89"/>
      <c r="J77" s="89"/>
      <c r="K77" s="89"/>
      <c r="L77" s="89"/>
      <c r="M77" s="89"/>
      <c r="N77" s="89"/>
      <c r="O77" s="7"/>
      <c r="P77" s="13"/>
      <c r="S77" s="79"/>
      <c r="T77" s="1"/>
      <c r="U77" s="18"/>
      <c r="V77" s="18"/>
      <c r="W77" s="18"/>
      <c r="X77" s="18"/>
      <c r="Y77" s="18"/>
    </row>
    <row r="78" spans="1:25" s="12" customFormat="1" ht="15" x14ac:dyDescent="0.25">
      <c r="A78" s="32"/>
      <c r="B78" s="32"/>
      <c r="C78" s="41"/>
      <c r="D78" s="78"/>
      <c r="E78" s="91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89"/>
      <c r="T78" s="18"/>
      <c r="U78" s="79"/>
    </row>
    <row r="79" spans="1:25" s="12" customFormat="1" ht="15" x14ac:dyDescent="0.25">
      <c r="A79" s="92" t="s">
        <v>57</v>
      </c>
      <c r="B79" s="18"/>
      <c r="C79" s="32"/>
      <c r="D79" s="18"/>
      <c r="E79" s="1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89"/>
      <c r="T79" s="18"/>
      <c r="U79" s="79"/>
    </row>
    <row r="80" spans="1:25" s="12" customFormat="1" ht="15.75" thickBot="1" x14ac:dyDescent="0.3">
      <c r="A80" s="33" t="s">
        <v>58</v>
      </c>
      <c r="B80" s="33"/>
      <c r="C80" s="33"/>
      <c r="D80" s="33"/>
      <c r="E80" s="33"/>
      <c r="F80" s="93"/>
      <c r="G80" s="93"/>
      <c r="H80" s="93"/>
      <c r="I80" s="89"/>
      <c r="L80" s="18"/>
      <c r="M80" s="79"/>
    </row>
    <row r="81" spans="1:19" s="12" customFormat="1" ht="15" x14ac:dyDescent="0.25">
      <c r="A81" s="32"/>
      <c r="B81" s="32"/>
      <c r="C81" s="18"/>
      <c r="D81" s="36" t="s">
        <v>25</v>
      </c>
      <c r="E81" s="36"/>
      <c r="F81" s="36"/>
      <c r="G81" s="37"/>
      <c r="H81" s="38" t="str">
        <f>$H$33</f>
        <v>Year ended</v>
      </c>
      <c r="I81" s="89"/>
      <c r="L81" s="18"/>
      <c r="M81" s="79"/>
    </row>
    <row r="82" spans="1:19" s="12" customFormat="1" ht="15" x14ac:dyDescent="0.25">
      <c r="A82" s="18"/>
      <c r="B82" s="18"/>
      <c r="C82" s="18"/>
      <c r="D82" s="43" t="str">
        <f>+$D$34</f>
        <v>March 31,</v>
      </c>
      <c r="E82" s="43"/>
      <c r="F82" s="43"/>
      <c r="G82" s="44"/>
      <c r="H82" s="45" t="str">
        <f>+$H$34</f>
        <v>December 31,</v>
      </c>
      <c r="I82" s="89"/>
      <c r="L82" s="18"/>
      <c r="M82" s="79"/>
    </row>
    <row r="83" spans="1:19" s="12" customFormat="1" ht="15" x14ac:dyDescent="0.25">
      <c r="A83" s="94" t="s">
        <v>29</v>
      </c>
      <c r="B83" s="94"/>
      <c r="C83" s="18"/>
      <c r="D83" s="140">
        <f>+$D$35</f>
        <v>2012</v>
      </c>
      <c r="E83" s="48"/>
      <c r="F83" s="49">
        <f>+$F$35</f>
        <v>2011</v>
      </c>
      <c r="G83" s="50"/>
      <c r="H83" s="49">
        <f>+$F$35</f>
        <v>2011</v>
      </c>
      <c r="J83" s="18"/>
      <c r="K83" s="79"/>
    </row>
    <row r="84" spans="1:19" s="12" customFormat="1" ht="15" x14ac:dyDescent="0.25">
      <c r="A84" s="95"/>
      <c r="B84" s="95"/>
      <c r="D84" s="53" t="s">
        <v>31</v>
      </c>
      <c r="E84" s="53"/>
      <c r="F84" s="53"/>
      <c r="G84" s="53"/>
      <c r="H84" s="53"/>
      <c r="I84" s="89"/>
      <c r="L84" s="18"/>
      <c r="M84" s="79"/>
    </row>
    <row r="85" spans="1:19" s="12" customFormat="1" ht="15" x14ac:dyDescent="0.25">
      <c r="A85" s="18"/>
      <c r="B85" s="18" t="s">
        <v>59</v>
      </c>
      <c r="C85" s="6"/>
      <c r="D85" s="147">
        <v>10721</v>
      </c>
      <c r="E85" s="1"/>
      <c r="F85" s="1">
        <v>9157</v>
      </c>
      <c r="G85" s="1"/>
      <c r="H85" s="1">
        <v>42660</v>
      </c>
      <c r="J85" s="18"/>
      <c r="K85" s="79"/>
    </row>
    <row r="86" spans="1:19" s="12" customFormat="1" ht="15" x14ac:dyDescent="0.25">
      <c r="A86" s="18"/>
      <c r="B86" s="18" t="s">
        <v>60</v>
      </c>
      <c r="C86" s="2"/>
      <c r="D86" s="148">
        <f>-3250-3</f>
        <v>-3253</v>
      </c>
      <c r="E86" s="2"/>
      <c r="F86" s="2">
        <v>-1884</v>
      </c>
      <c r="G86" s="2"/>
      <c r="H86" s="2">
        <v>-18379</v>
      </c>
      <c r="J86" s="18"/>
      <c r="K86" s="79"/>
    </row>
    <row r="87" spans="1:19" s="12" customFormat="1" ht="15" x14ac:dyDescent="0.25">
      <c r="A87" s="72"/>
      <c r="B87" s="72" t="s">
        <v>61</v>
      </c>
      <c r="D87" s="153">
        <f>SUM(D85:D86)</f>
        <v>7468</v>
      </c>
      <c r="E87" s="2"/>
      <c r="F87" s="8">
        <f>SUM(F85:F86)</f>
        <v>7273</v>
      </c>
      <c r="G87" s="8"/>
      <c r="H87" s="8">
        <f>SUM(H85:H86)</f>
        <v>24281</v>
      </c>
      <c r="J87" s="18"/>
      <c r="K87" s="79"/>
    </row>
    <row r="88" spans="1:19" s="12" customFormat="1" ht="15" x14ac:dyDescent="0.25">
      <c r="A88" s="32"/>
      <c r="B88" s="32"/>
      <c r="C88" s="41"/>
      <c r="D88" s="78"/>
      <c r="E88" s="91"/>
      <c r="F88" s="78"/>
      <c r="G88" s="78"/>
      <c r="H88" s="78"/>
      <c r="I88" s="78"/>
      <c r="J88" s="89"/>
      <c r="M88" s="18"/>
      <c r="N88" s="79"/>
    </row>
    <row r="89" spans="1:19" s="12" customFormat="1" ht="15" x14ac:dyDescent="0.25">
      <c r="A89" s="77"/>
      <c r="B89" s="77"/>
      <c r="C89" s="32"/>
      <c r="D89" s="78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R89" s="7"/>
      <c r="S89" s="79"/>
    </row>
    <row r="90" spans="1:19" s="12" customFormat="1" ht="15" x14ac:dyDescent="0.25">
      <c r="A90" s="14" t="s">
        <v>62</v>
      </c>
      <c r="B90" s="18"/>
      <c r="C90" s="18"/>
      <c r="D90" s="96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96"/>
      <c r="S90" s="18"/>
    </row>
    <row r="91" spans="1:19" s="12" customFormat="1" ht="15.75" thickBot="1" x14ac:dyDescent="0.3">
      <c r="A91" s="33" t="s">
        <v>63</v>
      </c>
      <c r="B91" s="33"/>
      <c r="C91" s="33"/>
      <c r="D91" s="34"/>
      <c r="E91" s="33"/>
      <c r="F91" s="33"/>
      <c r="G91" s="33"/>
      <c r="H91" s="33"/>
      <c r="M91" s="32"/>
    </row>
    <row r="92" spans="1:19" s="12" customFormat="1" ht="15" x14ac:dyDescent="0.25">
      <c r="A92" s="32"/>
      <c r="B92" s="32"/>
      <c r="C92" s="32"/>
      <c r="D92" s="36" t="s">
        <v>25</v>
      </c>
      <c r="E92" s="36"/>
      <c r="F92" s="36"/>
      <c r="G92" s="37"/>
      <c r="H92" s="38" t="str">
        <f>$H$33</f>
        <v>Year ended</v>
      </c>
      <c r="I92" s="44"/>
      <c r="J92" s="44"/>
      <c r="M92" s="37"/>
    </row>
    <row r="93" spans="1:19" s="12" customFormat="1" ht="15" x14ac:dyDescent="0.25">
      <c r="A93" s="18"/>
      <c r="B93" s="18"/>
      <c r="C93" s="18"/>
      <c r="D93" s="43" t="str">
        <f>+$D$34</f>
        <v>March 31,</v>
      </c>
      <c r="E93" s="43"/>
      <c r="F93" s="43"/>
      <c r="G93" s="44"/>
      <c r="H93" s="45" t="str">
        <f>+$H$34</f>
        <v>December 31,</v>
      </c>
      <c r="I93" s="44"/>
      <c r="J93" s="44"/>
      <c r="M93" s="44"/>
    </row>
    <row r="94" spans="1:19" s="12" customFormat="1" ht="15" x14ac:dyDescent="0.25">
      <c r="A94" s="94" t="s">
        <v>29</v>
      </c>
      <c r="B94" s="63"/>
      <c r="C94" s="18"/>
      <c r="D94" s="140">
        <f>+$D$35</f>
        <v>2012</v>
      </c>
      <c r="E94" s="48"/>
      <c r="F94" s="49">
        <f>+$F$35</f>
        <v>2011</v>
      </c>
      <c r="G94" s="50"/>
      <c r="H94" s="49">
        <f>+$F$35</f>
        <v>2011</v>
      </c>
      <c r="K94" s="79"/>
    </row>
    <row r="95" spans="1:19" s="12" customFormat="1" ht="15" x14ac:dyDescent="0.25">
      <c r="A95" s="95"/>
      <c r="B95" s="32"/>
      <c r="C95" s="18"/>
      <c r="D95" s="97" t="s">
        <v>31</v>
      </c>
      <c r="E95" s="97"/>
      <c r="F95" s="97"/>
      <c r="G95" s="97"/>
      <c r="H95" s="97"/>
    </row>
    <row r="96" spans="1:19" s="12" customFormat="1" ht="15" x14ac:dyDescent="0.25">
      <c r="A96" s="18"/>
      <c r="B96" s="18" t="s">
        <v>64</v>
      </c>
      <c r="C96" s="18"/>
      <c r="D96" s="147">
        <f>53923+578+3</f>
        <v>54504</v>
      </c>
      <c r="E96" s="1"/>
      <c r="F96" s="1">
        <v>48806</v>
      </c>
      <c r="G96" s="1"/>
      <c r="H96" s="1">
        <v>210842</v>
      </c>
      <c r="K96" s="79"/>
    </row>
    <row r="97" spans="1:21" s="12" customFormat="1" ht="15" x14ac:dyDescent="0.25">
      <c r="A97" s="18"/>
      <c r="B97" s="18" t="s">
        <v>65</v>
      </c>
      <c r="C97" s="18"/>
      <c r="D97" s="148">
        <v>-16888</v>
      </c>
      <c r="E97" s="2"/>
      <c r="F97" s="2">
        <v>-11119</v>
      </c>
      <c r="G97" s="2"/>
      <c r="H97" s="2">
        <v>-49966</v>
      </c>
      <c r="K97" s="79"/>
    </row>
    <row r="98" spans="1:21" s="12" customFormat="1" ht="15" x14ac:dyDescent="0.25">
      <c r="A98" s="18"/>
      <c r="B98" s="18" t="s">
        <v>66</v>
      </c>
      <c r="C98" s="18"/>
      <c r="D98" s="148">
        <f>5520+67324</f>
        <v>72844</v>
      </c>
      <c r="E98" s="2"/>
      <c r="F98" s="2">
        <v>32735</v>
      </c>
      <c r="G98" s="2"/>
      <c r="H98" s="2">
        <v>237005</v>
      </c>
      <c r="K98" s="79"/>
    </row>
    <row r="99" spans="1:21" s="12" customFormat="1" ht="15" x14ac:dyDescent="0.25">
      <c r="A99" s="72"/>
      <c r="B99" s="72" t="s">
        <v>61</v>
      </c>
      <c r="C99" s="18"/>
      <c r="D99" s="153">
        <f>SUM(D96:D98)</f>
        <v>110460</v>
      </c>
      <c r="E99" s="2"/>
      <c r="F99" s="8">
        <f>SUM(F96:F98)</f>
        <v>70422</v>
      </c>
      <c r="G99" s="89"/>
      <c r="H99" s="8">
        <f>SUM(H96:H98)</f>
        <v>397881</v>
      </c>
      <c r="K99" s="79"/>
    </row>
    <row r="100" spans="1:21" s="12" customFormat="1" ht="15" x14ac:dyDescent="0.25">
      <c r="A100" s="18"/>
      <c r="B100" s="18"/>
      <c r="C100" s="18"/>
      <c r="D100" s="2"/>
      <c r="E100" s="2"/>
      <c r="F100" s="2"/>
      <c r="G100" s="2"/>
      <c r="H100" s="2"/>
      <c r="I100" s="2"/>
      <c r="J100" s="2"/>
      <c r="K100" s="2"/>
      <c r="P100" s="2"/>
    </row>
    <row r="101" spans="1:21" s="98" customFormat="1" x14ac:dyDescent="0.2">
      <c r="A101" s="98" t="s">
        <v>67</v>
      </c>
    </row>
    <row r="102" spans="1:21" s="98" customFormat="1" x14ac:dyDescent="0.2">
      <c r="A102" s="98" t="s">
        <v>68</v>
      </c>
    </row>
    <row r="103" spans="1:21" s="98" customFormat="1" x14ac:dyDescent="0.2">
      <c r="A103" s="98" t="s">
        <v>69</v>
      </c>
    </row>
    <row r="104" spans="1:21" s="98" customFormat="1" x14ac:dyDescent="0.2">
      <c r="A104" s="98" t="s">
        <v>70</v>
      </c>
    </row>
    <row r="105" spans="1:21" s="98" customFormat="1" x14ac:dyDescent="0.2"/>
    <row r="106" spans="1:21" s="98" customFormat="1" x14ac:dyDescent="0.2">
      <c r="A106" s="98" t="s">
        <v>71</v>
      </c>
    </row>
    <row r="107" spans="1:21" s="12" customFormat="1" ht="15" x14ac:dyDescent="0.25">
      <c r="A107" s="98" t="s">
        <v>72</v>
      </c>
      <c r="B107" s="18"/>
      <c r="C107" s="18"/>
      <c r="D107" s="2"/>
      <c r="E107" s="2"/>
      <c r="F107" s="2"/>
      <c r="G107" s="2"/>
      <c r="H107" s="2"/>
      <c r="I107" s="6"/>
      <c r="J107" s="2"/>
      <c r="K107" s="2"/>
      <c r="L107" s="2"/>
      <c r="M107" s="2"/>
      <c r="N107" s="2"/>
      <c r="O107" s="2"/>
      <c r="P107" s="2"/>
      <c r="U107" s="2"/>
    </row>
    <row r="108" spans="1:21" s="12" customFormat="1" ht="15" x14ac:dyDescent="0.25">
      <c r="A108" s="98" t="s">
        <v>73</v>
      </c>
      <c r="B108" s="18"/>
      <c r="C108" s="18"/>
      <c r="D108" s="2"/>
      <c r="E108" s="2"/>
      <c r="F108" s="2"/>
      <c r="G108" s="2"/>
      <c r="H108" s="2"/>
      <c r="I108" s="6"/>
      <c r="J108" s="2"/>
      <c r="K108" s="2"/>
      <c r="L108" s="2"/>
      <c r="M108" s="2"/>
      <c r="N108" s="2"/>
      <c r="O108" s="2"/>
      <c r="P108" s="2"/>
      <c r="U108" s="2"/>
    </row>
    <row r="109" spans="1:21" s="12" customFormat="1" ht="15" x14ac:dyDescent="0.25">
      <c r="A109" s="98" t="s">
        <v>74</v>
      </c>
      <c r="B109" s="18"/>
      <c r="C109" s="18"/>
      <c r="D109" s="2"/>
      <c r="E109" s="2"/>
      <c r="F109" s="2"/>
      <c r="G109" s="2"/>
      <c r="H109" s="2"/>
      <c r="I109" s="6"/>
      <c r="J109" s="2"/>
      <c r="K109" s="2"/>
      <c r="L109" s="2"/>
      <c r="M109" s="2"/>
      <c r="N109" s="2"/>
      <c r="O109" s="2"/>
      <c r="P109" s="2"/>
      <c r="U109" s="2"/>
    </row>
    <row r="110" spans="1:21" s="12" customFormat="1" ht="15" x14ac:dyDescent="0.25">
      <c r="A110" s="28"/>
      <c r="B110" s="18"/>
      <c r="C110" s="18"/>
      <c r="D110" s="2"/>
      <c r="E110" s="2"/>
      <c r="F110" s="2"/>
      <c r="G110" s="2"/>
      <c r="H110" s="2"/>
      <c r="I110" s="6"/>
      <c r="J110" s="2"/>
      <c r="K110" s="2"/>
      <c r="L110" s="2"/>
      <c r="M110" s="2"/>
      <c r="N110" s="2"/>
      <c r="O110" s="2"/>
      <c r="P110" s="2"/>
      <c r="U110" s="2"/>
    </row>
    <row r="111" spans="1:21" s="12" customFormat="1" ht="15" x14ac:dyDescent="0.25">
      <c r="A111" s="14" t="s">
        <v>75</v>
      </c>
      <c r="B111" s="18"/>
      <c r="C111" s="18"/>
      <c r="D111" s="99"/>
      <c r="E111" s="2"/>
      <c r="F111" s="2"/>
      <c r="G111" s="2"/>
      <c r="H111" s="2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1:21" s="12" customFormat="1" ht="15.75" thickBot="1" x14ac:dyDescent="0.3">
      <c r="A112" s="33" t="s">
        <v>76</v>
      </c>
      <c r="B112" s="33"/>
      <c r="C112" s="33"/>
      <c r="D112" s="100"/>
      <c r="E112" s="100"/>
      <c r="F112" s="100"/>
      <c r="G112" s="100"/>
      <c r="H112" s="100"/>
      <c r="I112" s="6"/>
      <c r="J112" s="6"/>
      <c r="K112" s="6"/>
    </row>
    <row r="113" spans="1:20" s="12" customFormat="1" ht="15" x14ac:dyDescent="0.25">
      <c r="A113" s="18"/>
      <c r="B113" s="18"/>
      <c r="C113" s="18"/>
      <c r="D113" s="36" t="s">
        <v>25</v>
      </c>
      <c r="E113" s="36"/>
      <c r="F113" s="36"/>
      <c r="G113" s="37"/>
      <c r="H113" s="38" t="str">
        <f>$H$33</f>
        <v>Year ended</v>
      </c>
      <c r="I113" s="37"/>
      <c r="J113" s="6"/>
      <c r="K113" s="6"/>
    </row>
    <row r="114" spans="1:20" s="12" customFormat="1" ht="15" x14ac:dyDescent="0.25">
      <c r="A114" s="18"/>
      <c r="B114" s="18"/>
      <c r="C114" s="18"/>
      <c r="D114" s="43" t="str">
        <f>+$D$34</f>
        <v>March 31,</v>
      </c>
      <c r="E114" s="43"/>
      <c r="F114" s="43"/>
      <c r="G114" s="44"/>
      <c r="H114" s="45" t="str">
        <f>+$H$34</f>
        <v>December 31,</v>
      </c>
      <c r="I114" s="44"/>
      <c r="J114" s="6"/>
      <c r="K114" s="6"/>
    </row>
    <row r="115" spans="1:20" s="12" customFormat="1" ht="15" x14ac:dyDescent="0.25">
      <c r="A115" s="94" t="s">
        <v>29</v>
      </c>
      <c r="B115" s="63"/>
      <c r="C115" s="18"/>
      <c r="D115" s="140">
        <f>+$D$35</f>
        <v>2012</v>
      </c>
      <c r="E115" s="48"/>
      <c r="F115" s="49">
        <f>+$F$35</f>
        <v>2011</v>
      </c>
      <c r="G115" s="50"/>
      <c r="H115" s="49">
        <f>+$F$35</f>
        <v>2011</v>
      </c>
      <c r="I115" s="6"/>
    </row>
    <row r="116" spans="1:20" s="12" customFormat="1" ht="15" x14ac:dyDescent="0.25">
      <c r="A116" s="95"/>
      <c r="B116" s="32"/>
      <c r="C116" s="18"/>
      <c r="D116" s="97" t="s">
        <v>31</v>
      </c>
      <c r="E116" s="97"/>
      <c r="F116" s="97"/>
      <c r="G116" s="97"/>
      <c r="H116" s="97"/>
      <c r="I116" s="101"/>
      <c r="J116" s="6"/>
      <c r="K116" s="6"/>
    </row>
    <row r="117" spans="1:20" s="12" customFormat="1" ht="15" x14ac:dyDescent="0.25">
      <c r="A117" s="18"/>
      <c r="B117" s="18" t="s">
        <v>77</v>
      </c>
      <c r="C117" s="18"/>
      <c r="D117" s="147">
        <v>0</v>
      </c>
      <c r="E117" s="1"/>
      <c r="F117" s="1">
        <v>0</v>
      </c>
      <c r="G117" s="1"/>
      <c r="H117" s="1">
        <v>4582</v>
      </c>
      <c r="I117" s="86"/>
    </row>
    <row r="118" spans="1:20" s="12" customFormat="1" ht="15" x14ac:dyDescent="0.25">
      <c r="A118" s="18"/>
      <c r="B118" s="18" t="s">
        <v>78</v>
      </c>
      <c r="C118" s="18"/>
      <c r="D118" s="148">
        <v>0</v>
      </c>
      <c r="E118" s="1"/>
      <c r="F118" s="3">
        <v>0</v>
      </c>
      <c r="G118" s="3"/>
      <c r="H118" s="2">
        <v>-1999</v>
      </c>
      <c r="I118" s="6"/>
    </row>
    <row r="119" spans="1:20" s="12" customFormat="1" ht="15" x14ac:dyDescent="0.25">
      <c r="A119" s="18"/>
      <c r="B119" s="18" t="s">
        <v>79</v>
      </c>
      <c r="C119" s="18"/>
      <c r="D119" s="148">
        <v>0</v>
      </c>
      <c r="E119" s="2"/>
      <c r="F119" s="2">
        <v>0</v>
      </c>
      <c r="G119" s="2"/>
      <c r="H119" s="2">
        <v>0</v>
      </c>
      <c r="I119" s="6"/>
    </row>
    <row r="120" spans="1:20" s="12" customFormat="1" ht="15" x14ac:dyDescent="0.25">
      <c r="A120" s="72"/>
      <c r="B120" s="72" t="s">
        <v>61</v>
      </c>
      <c r="C120" s="18"/>
      <c r="D120" s="153">
        <f>SUM(D117:D119)</f>
        <v>0</v>
      </c>
      <c r="E120" s="2"/>
      <c r="F120" s="8">
        <f>SUM(F117:F119)</f>
        <v>0</v>
      </c>
      <c r="G120" s="89"/>
      <c r="H120" s="8">
        <f>SUM(H117:H119)</f>
        <v>2583</v>
      </c>
      <c r="I120" s="6"/>
    </row>
    <row r="121" spans="1:20" s="12" customFormat="1" ht="15" x14ac:dyDescent="0.25">
      <c r="A121" s="32"/>
      <c r="B121" s="32"/>
      <c r="C121" s="32"/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 spans="1:20" s="12" customFormat="1" ht="15" x14ac:dyDescent="0.25">
      <c r="A122" s="32"/>
      <c r="B122" s="32"/>
      <c r="C122" s="32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spans="1:20" s="12" customFormat="1" ht="15" x14ac:dyDescent="0.25">
      <c r="A123" s="14" t="s">
        <v>80</v>
      </c>
      <c r="B123" s="18"/>
      <c r="C123" s="18"/>
      <c r="D123" s="2"/>
      <c r="E123" s="2"/>
      <c r="F123" s="2"/>
      <c r="G123" s="2"/>
      <c r="H123" s="2"/>
      <c r="I123" s="6"/>
      <c r="J123" s="2"/>
      <c r="K123" s="2"/>
      <c r="L123" s="2"/>
      <c r="M123" s="2"/>
      <c r="N123" s="2"/>
      <c r="O123" s="2"/>
      <c r="P123" s="2"/>
      <c r="Q123" s="2"/>
      <c r="R123" s="2"/>
      <c r="S123" s="18"/>
      <c r="T123" s="2"/>
    </row>
    <row r="124" spans="1:20" s="12" customFormat="1" ht="15.75" thickBot="1" x14ac:dyDescent="0.3">
      <c r="A124" s="33" t="s">
        <v>81</v>
      </c>
      <c r="B124" s="33"/>
      <c r="C124" s="33"/>
      <c r="D124" s="100"/>
      <c r="E124" s="100"/>
      <c r="F124" s="100"/>
      <c r="G124" s="100"/>
      <c r="H124" s="100"/>
      <c r="M124" s="6"/>
    </row>
    <row r="125" spans="1:20" s="12" customFormat="1" ht="15" x14ac:dyDescent="0.25">
      <c r="A125" s="18"/>
      <c r="B125" s="18"/>
      <c r="C125" s="18"/>
      <c r="D125" s="36" t="s">
        <v>25</v>
      </c>
      <c r="E125" s="36"/>
      <c r="F125" s="36"/>
      <c r="G125" s="37"/>
      <c r="H125" s="38" t="str">
        <f>$H$33</f>
        <v>Year ended</v>
      </c>
      <c r="I125" s="44"/>
      <c r="J125" s="44"/>
      <c r="M125" s="37"/>
    </row>
    <row r="126" spans="1:20" s="12" customFormat="1" ht="15" x14ac:dyDescent="0.25">
      <c r="A126" s="18"/>
      <c r="B126" s="18"/>
      <c r="C126" s="18"/>
      <c r="D126" s="43" t="str">
        <f>+$D$34</f>
        <v>March 31,</v>
      </c>
      <c r="E126" s="43"/>
      <c r="F126" s="43"/>
      <c r="G126" s="44"/>
      <c r="H126" s="45" t="str">
        <f>+$H$34</f>
        <v>December 31,</v>
      </c>
      <c r="I126" s="44"/>
      <c r="J126" s="44"/>
      <c r="M126" s="44"/>
    </row>
    <row r="127" spans="1:20" s="12" customFormat="1" ht="15" x14ac:dyDescent="0.25">
      <c r="A127" s="94" t="s">
        <v>29</v>
      </c>
      <c r="B127" s="63"/>
      <c r="C127" s="18"/>
      <c r="D127" s="140">
        <f>+$D$35</f>
        <v>2012</v>
      </c>
      <c r="E127" s="48"/>
      <c r="F127" s="49">
        <f>+$F$35</f>
        <v>2011</v>
      </c>
      <c r="G127" s="50"/>
      <c r="H127" s="49">
        <f>+$F$35</f>
        <v>2011</v>
      </c>
      <c r="K127" s="79"/>
    </row>
    <row r="128" spans="1:20" s="12" customFormat="1" ht="15" x14ac:dyDescent="0.25">
      <c r="A128" s="95"/>
      <c r="B128" s="32"/>
      <c r="C128" s="18"/>
      <c r="D128" s="97" t="s">
        <v>31</v>
      </c>
      <c r="E128" s="97"/>
      <c r="F128" s="97"/>
      <c r="G128" s="97"/>
      <c r="H128" s="97"/>
      <c r="I128" s="97"/>
      <c r="J128" s="97"/>
    </row>
    <row r="129" spans="1:19" s="12" customFormat="1" ht="15" x14ac:dyDescent="0.25">
      <c r="A129" s="18"/>
      <c r="B129" s="18" t="s">
        <v>82</v>
      </c>
      <c r="C129" s="18"/>
      <c r="D129" s="147">
        <v>-15048</v>
      </c>
      <c r="E129" s="1"/>
      <c r="F129" s="1">
        <v>-13058</v>
      </c>
      <c r="G129" s="1"/>
      <c r="H129" s="1">
        <v>-50459</v>
      </c>
      <c r="K129" s="79"/>
    </row>
    <row r="130" spans="1:19" s="12" customFormat="1" ht="15" x14ac:dyDescent="0.25">
      <c r="A130" s="18"/>
      <c r="B130" s="18" t="s">
        <v>83</v>
      </c>
      <c r="C130" s="18"/>
      <c r="D130" s="148">
        <v>1422</v>
      </c>
      <c r="E130" s="2"/>
      <c r="F130" s="2">
        <v>1160</v>
      </c>
      <c r="G130" s="2"/>
      <c r="H130" s="2">
        <v>6409</v>
      </c>
      <c r="K130" s="79"/>
    </row>
    <row r="131" spans="1:19" s="12" customFormat="1" ht="15" x14ac:dyDescent="0.25">
      <c r="A131" s="18"/>
      <c r="B131" s="18" t="s">
        <v>84</v>
      </c>
      <c r="C131" s="18"/>
      <c r="D131" s="148">
        <v>887</v>
      </c>
      <c r="E131" s="2"/>
      <c r="F131" s="2">
        <v>14</v>
      </c>
      <c r="G131" s="2"/>
      <c r="H131" s="2">
        <v>1880</v>
      </c>
      <c r="K131" s="79"/>
    </row>
    <row r="132" spans="1:19" s="12" customFormat="1" ht="15" x14ac:dyDescent="0.25">
      <c r="A132" s="72"/>
      <c r="B132" s="72" t="s">
        <v>61</v>
      </c>
      <c r="C132" s="18"/>
      <c r="D132" s="153">
        <f>SUM(D129:D131)</f>
        <v>-12739</v>
      </c>
      <c r="E132" s="2"/>
      <c r="F132" s="8">
        <f>SUM(F129:F131)</f>
        <v>-11884</v>
      </c>
      <c r="G132" s="89"/>
      <c r="H132" s="8">
        <f>SUM(H129:H131)</f>
        <v>-42170</v>
      </c>
      <c r="K132" s="79"/>
    </row>
    <row r="133" spans="1:19" s="12" customFormat="1" ht="15" x14ac:dyDescent="0.25">
      <c r="A133" s="102" t="s">
        <v>29</v>
      </c>
      <c r="B133" s="102" t="s">
        <v>29</v>
      </c>
      <c r="C133" s="18"/>
      <c r="D133" s="2"/>
      <c r="E133" s="2"/>
      <c r="F133" s="2"/>
      <c r="G133" s="2"/>
      <c r="H133" s="2"/>
      <c r="I133" s="2"/>
      <c r="J133" s="6"/>
      <c r="K133" s="6"/>
      <c r="P133" s="2"/>
    </row>
    <row r="134" spans="1:19" s="12" customFormat="1" ht="15" x14ac:dyDescent="0.25">
      <c r="A134" s="32"/>
      <c r="B134" s="32"/>
      <c r="C134" s="18"/>
      <c r="D134" s="89"/>
      <c r="E134" s="2"/>
      <c r="F134" s="89"/>
      <c r="G134" s="89"/>
      <c r="H134" s="89"/>
      <c r="I134" s="89"/>
      <c r="J134" s="89"/>
      <c r="K134" s="89"/>
      <c r="L134" s="89"/>
      <c r="M134" s="2"/>
      <c r="N134" s="89"/>
      <c r="O134" s="2"/>
      <c r="P134" s="2"/>
      <c r="Q134" s="2"/>
    </row>
    <row r="135" spans="1:19" s="12" customFormat="1" ht="15" x14ac:dyDescent="0.25">
      <c r="A135" s="14" t="s">
        <v>85</v>
      </c>
      <c r="B135" s="18"/>
      <c r="C135" s="18"/>
      <c r="D135" s="99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s="12" customFormat="1" ht="15.75" thickBot="1" x14ac:dyDescent="0.3">
      <c r="A136" s="33" t="s">
        <v>86</v>
      </c>
      <c r="B136" s="33"/>
      <c r="C136" s="33"/>
      <c r="D136" s="100"/>
      <c r="E136" s="100"/>
      <c r="F136" s="100" t="s">
        <v>29</v>
      </c>
      <c r="G136" s="100"/>
      <c r="H136" s="100"/>
      <c r="I136" s="6"/>
      <c r="N136" s="6"/>
    </row>
    <row r="137" spans="1:19" s="12" customFormat="1" ht="15" x14ac:dyDescent="0.25">
      <c r="A137" s="32"/>
      <c r="B137" s="32"/>
      <c r="C137" s="32"/>
      <c r="D137" s="36" t="s">
        <v>25</v>
      </c>
      <c r="E137" s="36"/>
      <c r="F137" s="36"/>
      <c r="G137" s="37"/>
      <c r="H137" s="38" t="str">
        <f>$H$33</f>
        <v>Year ended</v>
      </c>
      <c r="I137" s="44"/>
      <c r="J137" s="103"/>
      <c r="K137" s="103"/>
      <c r="N137" s="37"/>
    </row>
    <row r="138" spans="1:19" s="12" customFormat="1" ht="15" x14ac:dyDescent="0.25">
      <c r="A138" s="18"/>
      <c r="B138" s="18"/>
      <c r="C138" s="18"/>
      <c r="D138" s="43" t="str">
        <f>+$D$34</f>
        <v>March 31,</v>
      </c>
      <c r="E138" s="43"/>
      <c r="F138" s="43"/>
      <c r="G138" s="44"/>
      <c r="H138" s="45" t="str">
        <f>+$H$34</f>
        <v>December 31,</v>
      </c>
      <c r="I138" s="44"/>
      <c r="J138" s="104"/>
      <c r="K138" s="104"/>
      <c r="N138" s="44"/>
    </row>
    <row r="139" spans="1:19" s="12" customFormat="1" ht="15" x14ac:dyDescent="0.25">
      <c r="A139" s="94" t="s">
        <v>29</v>
      </c>
      <c r="B139" s="63"/>
      <c r="C139" s="18"/>
      <c r="D139" s="140">
        <f>+$D$35</f>
        <v>2012</v>
      </c>
      <c r="E139" s="48"/>
      <c r="F139" s="49">
        <f>+$F$35</f>
        <v>2011</v>
      </c>
      <c r="G139" s="50"/>
      <c r="H139" s="49">
        <f>+$F$35</f>
        <v>2011</v>
      </c>
      <c r="I139" s="80"/>
      <c r="J139" s="80"/>
      <c r="K139" s="50"/>
      <c r="N139" s="79"/>
    </row>
    <row r="140" spans="1:19" s="12" customFormat="1" ht="15" x14ac:dyDescent="0.25">
      <c r="A140" s="95"/>
      <c r="B140" s="32"/>
      <c r="C140" s="18"/>
      <c r="D140" s="97" t="s">
        <v>31</v>
      </c>
      <c r="E140" s="97"/>
      <c r="F140" s="97"/>
      <c r="G140" s="97"/>
      <c r="H140" s="97"/>
      <c r="I140" s="101"/>
      <c r="J140" s="97"/>
      <c r="K140" s="97"/>
    </row>
    <row r="141" spans="1:19" s="12" customFormat="1" ht="15" x14ac:dyDescent="0.25">
      <c r="A141" s="18"/>
      <c r="B141" s="18" t="s">
        <v>87</v>
      </c>
      <c r="C141" s="12" t="s">
        <v>29</v>
      </c>
      <c r="D141" s="154">
        <v>1429</v>
      </c>
      <c r="E141" s="105"/>
      <c r="F141" s="9">
        <v>1078</v>
      </c>
      <c r="G141" s="9"/>
      <c r="H141" s="9">
        <v>7617</v>
      </c>
      <c r="I141" s="106"/>
      <c r="N141" s="79"/>
    </row>
    <row r="142" spans="1:19" s="12" customFormat="1" ht="15" x14ac:dyDescent="0.25">
      <c r="A142" s="18"/>
      <c r="B142" s="18" t="s">
        <v>88</v>
      </c>
      <c r="D142" s="149">
        <v>478</v>
      </c>
      <c r="E142" s="18"/>
      <c r="F142" s="3">
        <v>2463</v>
      </c>
      <c r="G142" s="3"/>
      <c r="H142" s="3">
        <v>10985</v>
      </c>
      <c r="I142" s="4"/>
      <c r="N142" s="79"/>
    </row>
    <row r="143" spans="1:19" s="12" customFormat="1" ht="15" x14ac:dyDescent="0.25">
      <c r="A143" s="18"/>
      <c r="B143" s="18" t="s">
        <v>89</v>
      </c>
      <c r="D143" s="149">
        <v>316</v>
      </c>
      <c r="E143" s="18"/>
      <c r="F143" s="3">
        <v>2050</v>
      </c>
      <c r="G143" s="3"/>
      <c r="H143" s="3">
        <v>0</v>
      </c>
      <c r="I143" s="4"/>
      <c r="N143" s="79"/>
    </row>
    <row r="144" spans="1:19" s="12" customFormat="1" ht="15" x14ac:dyDescent="0.25">
      <c r="A144" s="18"/>
      <c r="B144" s="18" t="s">
        <v>90</v>
      </c>
      <c r="D144" s="149">
        <v>0</v>
      </c>
      <c r="E144" s="18"/>
      <c r="F144" s="3">
        <v>0</v>
      </c>
      <c r="G144" s="3"/>
      <c r="H144" s="3">
        <v>162</v>
      </c>
      <c r="I144" s="4"/>
      <c r="N144" s="79"/>
    </row>
    <row r="145" spans="1:19" s="12" customFormat="1" ht="15" x14ac:dyDescent="0.25">
      <c r="A145" s="18"/>
      <c r="B145" s="18" t="s">
        <v>91</v>
      </c>
      <c r="C145" s="18"/>
      <c r="D145" s="148">
        <v>1057</v>
      </c>
      <c r="E145" s="2"/>
      <c r="F145" s="2">
        <v>0</v>
      </c>
      <c r="G145" s="2"/>
      <c r="H145" s="3">
        <f>5687+282</f>
        <v>5969</v>
      </c>
      <c r="I145" s="6"/>
      <c r="K145" s="40" t="s">
        <v>29</v>
      </c>
      <c r="N145" s="79"/>
    </row>
    <row r="146" spans="1:19" s="12" customFormat="1" ht="15" x14ac:dyDescent="0.25">
      <c r="A146" s="72"/>
      <c r="B146" s="72" t="s">
        <v>61</v>
      </c>
      <c r="C146" s="18"/>
      <c r="D146" s="153">
        <f>SUM(D141:D145)</f>
        <v>3280</v>
      </c>
      <c r="E146" s="2"/>
      <c r="F146" s="8">
        <f>SUM(F141:F145)</f>
        <v>5591</v>
      </c>
      <c r="G146" s="89"/>
      <c r="H146" s="8">
        <f>SUM(H141:H145)</f>
        <v>24733</v>
      </c>
      <c r="I146" s="89"/>
      <c r="N146" s="79"/>
    </row>
    <row r="147" spans="1:19" s="12" customFormat="1" ht="15" x14ac:dyDescent="0.25">
      <c r="A147" s="32"/>
      <c r="B147" s="32"/>
      <c r="C147" s="18"/>
      <c r="D147" s="89"/>
      <c r="E147" s="2"/>
      <c r="F147" s="89"/>
      <c r="G147" s="89"/>
      <c r="H147" s="89"/>
      <c r="I147" s="89"/>
      <c r="N147" s="79"/>
    </row>
    <row r="148" spans="1:19" s="12" customFormat="1" ht="15" x14ac:dyDescent="0.25">
      <c r="A148" s="32"/>
      <c r="B148" s="32"/>
      <c r="C148" s="18"/>
      <c r="D148" s="78"/>
      <c r="E148" s="2"/>
      <c r="F148" s="89"/>
      <c r="G148" s="89"/>
      <c r="H148" s="89"/>
      <c r="I148" s="89"/>
      <c r="J148" s="89"/>
      <c r="K148" s="89"/>
      <c r="L148" s="89"/>
      <c r="M148" s="89"/>
      <c r="N148" s="89"/>
      <c r="S148" s="79"/>
    </row>
    <row r="149" spans="1:19" s="12" customFormat="1" ht="15" x14ac:dyDescent="0.25">
      <c r="A149" s="14" t="s">
        <v>92</v>
      </c>
      <c r="B149" s="18"/>
      <c r="C149" s="18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9" s="12" customFormat="1" ht="15.75" thickBot="1" x14ac:dyDescent="0.3">
      <c r="A150" s="33" t="s">
        <v>93</v>
      </c>
      <c r="B150" s="33"/>
      <c r="C150" s="33"/>
      <c r="D150" s="100"/>
      <c r="E150" s="100"/>
      <c r="F150" s="100" t="s">
        <v>29</v>
      </c>
      <c r="G150" s="100"/>
      <c r="H150" s="100"/>
      <c r="M150" s="6"/>
    </row>
    <row r="151" spans="1:19" s="12" customFormat="1" ht="15" x14ac:dyDescent="0.25">
      <c r="A151" s="32"/>
      <c r="B151" s="32"/>
      <c r="C151" s="32"/>
      <c r="D151" s="36" t="s">
        <v>25</v>
      </c>
      <c r="E151" s="36"/>
      <c r="F151" s="103"/>
      <c r="G151" s="37"/>
      <c r="H151" s="38" t="str">
        <f>$H$33</f>
        <v>Year ended</v>
      </c>
      <c r="I151" s="103"/>
      <c r="J151" s="103"/>
      <c r="M151" s="37"/>
    </row>
    <row r="152" spans="1:19" s="12" customFormat="1" ht="15" x14ac:dyDescent="0.25">
      <c r="A152" s="18"/>
      <c r="B152" s="18"/>
      <c r="C152" s="18"/>
      <c r="D152" s="43" t="str">
        <f>+$D$34</f>
        <v>March 31,</v>
      </c>
      <c r="E152" s="43"/>
      <c r="F152" s="43"/>
      <c r="G152" s="44"/>
      <c r="H152" s="45" t="str">
        <f>+$H$34</f>
        <v>December 31,</v>
      </c>
      <c r="I152" s="104"/>
      <c r="J152" s="104"/>
      <c r="M152" s="44"/>
    </row>
    <row r="153" spans="1:19" s="12" customFormat="1" ht="15" x14ac:dyDescent="0.25">
      <c r="A153" s="94" t="s">
        <v>29</v>
      </c>
      <c r="B153" s="63"/>
      <c r="C153" s="18"/>
      <c r="D153" s="140">
        <f>+$D$35</f>
        <v>2012</v>
      </c>
      <c r="E153" s="48"/>
      <c r="F153" s="49">
        <f>+$F$35</f>
        <v>2011</v>
      </c>
      <c r="G153" s="50"/>
      <c r="H153" s="49">
        <f>+$F$35</f>
        <v>2011</v>
      </c>
      <c r="I153" s="80"/>
      <c r="J153" s="50"/>
      <c r="M153" s="79"/>
    </row>
    <row r="154" spans="1:19" s="12" customFormat="1" ht="15" x14ac:dyDescent="0.25">
      <c r="A154" s="95"/>
      <c r="B154" s="32"/>
      <c r="C154" s="18"/>
      <c r="D154" s="97" t="s">
        <v>31</v>
      </c>
      <c r="E154" s="97"/>
      <c r="F154" s="97"/>
      <c r="G154" s="97"/>
      <c r="H154" s="97"/>
      <c r="I154" s="97"/>
      <c r="J154" s="97"/>
    </row>
    <row r="155" spans="1:19" s="12" customFormat="1" ht="15" x14ac:dyDescent="0.25">
      <c r="A155" s="18"/>
      <c r="B155" s="18" t="s">
        <v>94</v>
      </c>
      <c r="D155" s="147">
        <v>-7506</v>
      </c>
      <c r="E155" s="9"/>
      <c r="F155" s="1">
        <v>0</v>
      </c>
      <c r="G155" s="9"/>
      <c r="H155" s="9">
        <v>-5678</v>
      </c>
      <c r="M155" s="79"/>
    </row>
    <row r="156" spans="1:19" s="12" customFormat="1" ht="15" x14ac:dyDescent="0.25">
      <c r="A156" s="18"/>
      <c r="B156" s="18" t="s">
        <v>95</v>
      </c>
      <c r="D156" s="149">
        <v>0</v>
      </c>
      <c r="E156" s="9"/>
      <c r="F156" s="3">
        <v>0</v>
      </c>
      <c r="G156" s="9"/>
      <c r="H156" s="3">
        <v>-9567</v>
      </c>
      <c r="M156" s="79"/>
    </row>
    <row r="157" spans="1:19" s="12" customFormat="1" ht="15" x14ac:dyDescent="0.25">
      <c r="A157" s="18"/>
      <c r="B157" s="18" t="s">
        <v>89</v>
      </c>
      <c r="D157" s="149">
        <v>0</v>
      </c>
      <c r="E157" s="9"/>
      <c r="F157" s="3">
        <v>0</v>
      </c>
      <c r="G157" s="9"/>
      <c r="H157" s="3">
        <v>-11595</v>
      </c>
      <c r="M157" s="79"/>
    </row>
    <row r="158" spans="1:19" s="12" customFormat="1" ht="15" x14ac:dyDescent="0.25">
      <c r="A158" s="18"/>
      <c r="B158" s="18" t="s">
        <v>91</v>
      </c>
      <c r="C158" s="18"/>
      <c r="D158" s="148">
        <v>-2132</v>
      </c>
      <c r="E158" s="2"/>
      <c r="F158" s="3">
        <v>-34</v>
      </c>
      <c r="G158" s="2"/>
      <c r="H158" s="2">
        <v>-6891</v>
      </c>
    </row>
    <row r="159" spans="1:19" s="12" customFormat="1" ht="15" x14ac:dyDescent="0.25">
      <c r="A159" s="72"/>
      <c r="B159" s="72" t="s">
        <v>61</v>
      </c>
      <c r="C159" s="18"/>
      <c r="D159" s="153">
        <f>SUM(D155:D158)</f>
        <v>-9638</v>
      </c>
      <c r="E159" s="2"/>
      <c r="F159" s="8">
        <f t="shared" ref="F159:H159" si="0">SUM(F155:F158)</f>
        <v>-34</v>
      </c>
      <c r="G159" s="89">
        <f t="shared" si="0"/>
        <v>0</v>
      </c>
      <c r="H159" s="8">
        <f t="shared" si="0"/>
        <v>-33731</v>
      </c>
    </row>
    <row r="160" spans="1:19" s="12" customFormat="1" ht="15" x14ac:dyDescent="0.25">
      <c r="A160" s="32"/>
      <c r="B160" s="32"/>
      <c r="C160" s="18"/>
      <c r="D160" s="78"/>
      <c r="E160" s="2"/>
      <c r="F160" s="89"/>
      <c r="G160" s="89"/>
      <c r="H160" s="89"/>
      <c r="I160" s="89"/>
    </row>
    <row r="161" spans="1:14" s="12" customFormat="1" ht="15" x14ac:dyDescent="0.25">
      <c r="B161" s="18"/>
      <c r="C161" s="41"/>
      <c r="D161" s="99"/>
      <c r="E161" s="99"/>
      <c r="F161" s="99"/>
      <c r="G161" s="99"/>
      <c r="H161" s="99"/>
      <c r="I161" s="107"/>
      <c r="J161" s="99"/>
      <c r="K161" s="99"/>
      <c r="L161" s="99"/>
      <c r="M161" s="99"/>
      <c r="N161" s="99"/>
    </row>
    <row r="162" spans="1:14" s="12" customFormat="1" ht="15" x14ac:dyDescent="0.25">
      <c r="A162" s="14" t="s">
        <v>96</v>
      </c>
      <c r="B162" s="18"/>
      <c r="C162" s="41"/>
      <c r="D162" s="99" t="s">
        <v>29</v>
      </c>
      <c r="E162" s="108"/>
      <c r="F162" s="99" t="s">
        <v>29</v>
      </c>
      <c r="G162" s="99"/>
      <c r="H162" s="99"/>
      <c r="I162" s="107"/>
      <c r="J162" s="2"/>
      <c r="K162" s="2"/>
      <c r="L162" s="2"/>
      <c r="M162" s="2"/>
    </row>
    <row r="163" spans="1:14" s="12" customFormat="1" ht="15.75" thickBot="1" x14ac:dyDescent="0.3">
      <c r="A163" s="33" t="s">
        <v>97</v>
      </c>
      <c r="B163" s="33"/>
      <c r="C163" s="33"/>
      <c r="D163" s="100"/>
      <c r="E163" s="100"/>
      <c r="F163" s="100"/>
      <c r="G163" s="100"/>
      <c r="H163" s="100"/>
      <c r="I163" s="18"/>
    </row>
    <row r="164" spans="1:14" s="12" customFormat="1" ht="15" x14ac:dyDescent="0.25">
      <c r="A164" s="94" t="s">
        <v>29</v>
      </c>
      <c r="B164" s="63"/>
      <c r="C164" s="18"/>
      <c r="D164" s="43" t="str">
        <f>+$D$34</f>
        <v>March 31,</v>
      </c>
      <c r="E164" s="43"/>
      <c r="F164" s="43"/>
      <c r="G164" s="109"/>
      <c r="H164" s="45" t="str">
        <f>+$H$34</f>
        <v>December 31,</v>
      </c>
      <c r="I164" s="2"/>
    </row>
    <row r="165" spans="1:14" s="12" customFormat="1" ht="15" x14ac:dyDescent="0.25">
      <c r="A165" s="95"/>
      <c r="B165" s="32"/>
      <c r="C165" s="18"/>
      <c r="D165" s="140">
        <f>+$D$35</f>
        <v>2012</v>
      </c>
      <c r="E165" s="48"/>
      <c r="F165" s="49">
        <f>+$F$35</f>
        <v>2011</v>
      </c>
      <c r="G165" s="48"/>
      <c r="H165" s="49">
        <f>+$F$35</f>
        <v>2011</v>
      </c>
      <c r="I165" s="2"/>
    </row>
    <row r="166" spans="1:14" s="12" customFormat="1" ht="15" x14ac:dyDescent="0.25">
      <c r="A166" s="95"/>
      <c r="B166" s="32"/>
      <c r="C166" s="18"/>
      <c r="D166" s="110" t="s">
        <v>31</v>
      </c>
      <c r="E166" s="110"/>
      <c r="F166" s="110"/>
      <c r="G166" s="110"/>
      <c r="H166" s="110"/>
      <c r="I166" s="18"/>
      <c r="J166" s="18"/>
      <c r="K166" s="2"/>
    </row>
    <row r="167" spans="1:14" s="12" customFormat="1" ht="15" x14ac:dyDescent="0.25">
      <c r="A167" s="32"/>
      <c r="B167" s="32" t="s">
        <v>98</v>
      </c>
      <c r="C167" s="32"/>
      <c r="D167" s="154">
        <v>528</v>
      </c>
      <c r="E167" s="111"/>
      <c r="F167" s="9">
        <f>312+4469</f>
        <v>4781</v>
      </c>
      <c r="G167" s="32"/>
      <c r="H167" s="9">
        <v>664</v>
      </c>
      <c r="I167" s="18"/>
      <c r="J167" s="18"/>
      <c r="K167" s="2"/>
    </row>
    <row r="168" spans="1:14" s="12" customFormat="1" ht="15" x14ac:dyDescent="0.25">
      <c r="A168" s="32"/>
      <c r="B168" s="32" t="s">
        <v>99</v>
      </c>
      <c r="C168" s="32"/>
      <c r="D168" s="152">
        <v>23571</v>
      </c>
      <c r="E168" s="86"/>
      <c r="F168" s="6">
        <v>30858</v>
      </c>
      <c r="G168" s="32"/>
      <c r="H168" s="6">
        <v>24986</v>
      </c>
      <c r="I168" s="18"/>
      <c r="J168" s="18"/>
      <c r="K168" s="6"/>
    </row>
    <row r="169" spans="1:14" s="12" customFormat="1" ht="15" x14ac:dyDescent="0.25">
      <c r="A169" s="32"/>
      <c r="B169" s="32" t="s">
        <v>100</v>
      </c>
      <c r="C169" s="32"/>
      <c r="D169" s="152">
        <v>86134</v>
      </c>
      <c r="E169" s="86"/>
      <c r="F169" s="6">
        <v>115892</v>
      </c>
      <c r="G169" s="32"/>
      <c r="H169" s="6">
        <v>92925</v>
      </c>
      <c r="I169" s="18"/>
      <c r="J169" s="18"/>
      <c r="K169" s="6"/>
    </row>
    <row r="170" spans="1:14" s="12" customFormat="1" ht="15" x14ac:dyDescent="0.25">
      <c r="A170" s="32"/>
      <c r="B170" s="32" t="s">
        <v>101</v>
      </c>
      <c r="C170" s="32"/>
      <c r="D170" s="152">
        <v>35661</v>
      </c>
      <c r="E170" s="86"/>
      <c r="F170" s="6">
        <v>46656</v>
      </c>
      <c r="G170" s="32"/>
      <c r="H170" s="6">
        <v>36590</v>
      </c>
      <c r="I170" s="18"/>
      <c r="J170" s="18"/>
      <c r="K170" s="6"/>
    </row>
    <row r="171" spans="1:14" s="12" customFormat="1" ht="15" x14ac:dyDescent="0.25">
      <c r="A171" s="32"/>
      <c r="B171" s="32" t="s">
        <v>102</v>
      </c>
      <c r="C171" s="32"/>
      <c r="D171" s="152">
        <v>60642</v>
      </c>
      <c r="E171" s="86"/>
      <c r="F171" s="6">
        <v>3023</v>
      </c>
      <c r="G171" s="32"/>
      <c r="H171" s="6">
        <v>63333</v>
      </c>
      <c r="I171" s="18"/>
      <c r="J171" s="18"/>
      <c r="K171" s="6"/>
    </row>
    <row r="172" spans="1:14" s="12" customFormat="1" ht="15" x14ac:dyDescent="0.25">
      <c r="A172" s="63"/>
      <c r="B172" s="63" t="s">
        <v>103</v>
      </c>
      <c r="C172" s="18"/>
      <c r="D172" s="155">
        <v>14098</v>
      </c>
      <c r="E172" s="111"/>
      <c r="F172" s="112">
        <v>0</v>
      </c>
      <c r="G172" s="32"/>
      <c r="H172" s="112">
        <v>0</v>
      </c>
      <c r="I172" s="18"/>
      <c r="J172" s="18"/>
      <c r="K172" s="2"/>
    </row>
    <row r="173" spans="1:14" s="12" customFormat="1" ht="15" x14ac:dyDescent="0.25">
      <c r="A173" s="18"/>
      <c r="B173" s="18" t="s">
        <v>104</v>
      </c>
      <c r="C173" s="18"/>
      <c r="D173" s="148">
        <f>SUM(D167:D172)</f>
        <v>220634</v>
      </c>
      <c r="E173" s="111"/>
      <c r="F173" s="2">
        <f>SUM(F167:F172)</f>
        <v>201210</v>
      </c>
      <c r="G173" s="32"/>
      <c r="H173" s="2">
        <f>SUM(H167:H172)</f>
        <v>218498</v>
      </c>
      <c r="I173" s="18"/>
      <c r="J173" s="18"/>
      <c r="K173" s="2"/>
    </row>
    <row r="174" spans="1:14" s="12" customFormat="1" ht="15" x14ac:dyDescent="0.25">
      <c r="A174" s="18"/>
      <c r="B174" s="18" t="s">
        <v>105</v>
      </c>
      <c r="C174" s="18"/>
      <c r="D174" s="148">
        <v>117624</v>
      </c>
      <c r="E174" s="111"/>
      <c r="F174" s="2">
        <v>134763</v>
      </c>
      <c r="G174" s="32"/>
      <c r="H174" s="2">
        <v>115637</v>
      </c>
      <c r="I174" s="18"/>
      <c r="J174" s="18"/>
      <c r="K174" s="2"/>
    </row>
    <row r="175" spans="1:14" s="12" customFormat="1" ht="15" x14ac:dyDescent="0.25">
      <c r="A175" s="72"/>
      <c r="B175" s="72" t="s">
        <v>106</v>
      </c>
      <c r="C175" s="18"/>
      <c r="D175" s="153">
        <f>SUM(D173:D174)</f>
        <v>338258</v>
      </c>
      <c r="E175" s="111"/>
      <c r="F175" s="8">
        <f>SUM(F173:F174)</f>
        <v>335973</v>
      </c>
      <c r="G175" s="32"/>
      <c r="H175" s="8">
        <f>SUM(H173:H174)</f>
        <v>334135</v>
      </c>
      <c r="I175" s="18"/>
      <c r="J175" s="18"/>
      <c r="K175" s="2"/>
    </row>
    <row r="176" spans="1:14" s="12" customFormat="1" ht="15" x14ac:dyDescent="0.25">
      <c r="A176" s="32"/>
      <c r="B176" s="32"/>
      <c r="C176" s="18"/>
      <c r="D176" s="89"/>
      <c r="E176" s="2"/>
      <c r="F176" s="89"/>
      <c r="G176" s="89"/>
      <c r="H176" s="40"/>
      <c r="I176" s="89"/>
      <c r="J176" s="2"/>
      <c r="K176" s="18"/>
    </row>
    <row r="177" spans="1:23" s="12" customFormat="1" ht="15" x14ac:dyDescent="0.25">
      <c r="A177" s="18"/>
      <c r="B177" s="30"/>
      <c r="C177" s="18"/>
      <c r="D177" s="2"/>
      <c r="E177" s="2"/>
      <c r="F177" s="2"/>
      <c r="G177" s="2"/>
      <c r="H177" s="2"/>
      <c r="I177" s="6"/>
      <c r="J177" s="2"/>
      <c r="K177" s="2"/>
      <c r="L177" s="2"/>
      <c r="M177" s="2"/>
    </row>
    <row r="178" spans="1:23" s="12" customFormat="1" ht="15.75" thickBot="1" x14ac:dyDescent="0.3">
      <c r="A178" s="113" t="s">
        <v>107</v>
      </c>
      <c r="B178" s="33"/>
      <c r="C178" s="33"/>
      <c r="D178" s="100"/>
      <c r="E178" s="100"/>
      <c r="F178" s="100"/>
      <c r="G178" s="100"/>
      <c r="H178" s="100"/>
    </row>
    <row r="179" spans="1:23" s="12" customFormat="1" ht="15" x14ac:dyDescent="0.25">
      <c r="A179" s="32"/>
      <c r="B179" s="32"/>
      <c r="C179" s="32"/>
      <c r="D179" s="36" t="s">
        <v>25</v>
      </c>
      <c r="E179" s="36"/>
      <c r="F179" s="36"/>
      <c r="G179" s="37"/>
      <c r="H179" s="38" t="str">
        <f>$H$33</f>
        <v>Year ended</v>
      </c>
    </row>
    <row r="180" spans="1:23" s="12" customFormat="1" ht="15" x14ac:dyDescent="0.25">
      <c r="A180" s="18"/>
      <c r="B180" s="18"/>
      <c r="C180" s="18"/>
      <c r="D180" s="43" t="str">
        <f>+$D$34</f>
        <v>March 31,</v>
      </c>
      <c r="E180" s="43"/>
      <c r="F180" s="43"/>
      <c r="G180" s="44"/>
      <c r="H180" s="45" t="str">
        <f>+$H$34</f>
        <v>December 31,</v>
      </c>
    </row>
    <row r="181" spans="1:23" s="12" customFormat="1" ht="15" x14ac:dyDescent="0.25">
      <c r="A181" s="94" t="s">
        <v>29</v>
      </c>
      <c r="B181" s="63"/>
      <c r="C181" s="18"/>
      <c r="D181" s="140">
        <f>+$D$35</f>
        <v>2012</v>
      </c>
      <c r="E181" s="48"/>
      <c r="F181" s="49">
        <f>+$F$35</f>
        <v>2011</v>
      </c>
      <c r="G181" s="50"/>
      <c r="H181" s="49">
        <f>+$F$35</f>
        <v>2011</v>
      </c>
    </row>
    <row r="182" spans="1:23" s="12" customFormat="1" ht="15" x14ac:dyDescent="0.25">
      <c r="A182" s="114" t="s">
        <v>108</v>
      </c>
      <c r="B182" s="32"/>
      <c r="C182" s="18"/>
      <c r="D182" s="53" t="s">
        <v>31</v>
      </c>
      <c r="E182" s="53"/>
      <c r="F182" s="53"/>
      <c r="G182" s="53"/>
      <c r="H182" s="53"/>
    </row>
    <row r="183" spans="1:23" s="12" customFormat="1" ht="15" x14ac:dyDescent="0.25">
      <c r="A183" s="18"/>
      <c r="B183" s="18" t="s">
        <v>109</v>
      </c>
      <c r="C183" s="18"/>
      <c r="D183" s="147">
        <f>D39</f>
        <v>108458</v>
      </c>
      <c r="E183" s="1"/>
      <c r="F183" s="1">
        <f>F39</f>
        <v>34343</v>
      </c>
      <c r="G183" s="1"/>
      <c r="H183" s="1">
        <f>H39</f>
        <v>223528</v>
      </c>
      <c r="J183" s="115"/>
      <c r="K183" s="18"/>
      <c r="L183" s="18"/>
      <c r="M183" s="18"/>
      <c r="N183" s="18"/>
      <c r="O183" s="18"/>
      <c r="P183" s="18"/>
    </row>
    <row r="184" spans="1:23" s="12" customFormat="1" ht="15" x14ac:dyDescent="0.25">
      <c r="A184" s="18"/>
      <c r="B184" s="18" t="s">
        <v>110</v>
      </c>
      <c r="C184" s="18"/>
      <c r="D184" s="149">
        <f>D40</f>
        <v>49449</v>
      </c>
      <c r="E184" s="2"/>
      <c r="F184" s="3">
        <f>F40</f>
        <v>17951</v>
      </c>
      <c r="G184" s="3"/>
      <c r="H184" s="3">
        <f>H40</f>
        <v>278279</v>
      </c>
      <c r="J184" s="115"/>
      <c r="K184" s="18"/>
      <c r="L184" s="18"/>
      <c r="M184" s="18"/>
      <c r="N184" s="18"/>
      <c r="O184" s="18"/>
      <c r="P184" s="18"/>
    </row>
    <row r="185" spans="1:23" s="12" customFormat="1" ht="15" x14ac:dyDescent="0.25">
      <c r="A185" s="18"/>
      <c r="B185" s="18" t="s">
        <v>111</v>
      </c>
      <c r="C185" s="18"/>
      <c r="D185" s="148">
        <v>52657</v>
      </c>
      <c r="E185" s="2"/>
      <c r="F185" s="3">
        <v>45588</v>
      </c>
      <c r="G185" s="2"/>
      <c r="H185" s="3">
        <v>203922</v>
      </c>
      <c r="J185" s="115"/>
      <c r="K185" s="18"/>
      <c r="L185" s="18"/>
      <c r="M185" s="18"/>
      <c r="N185" s="18"/>
      <c r="O185" s="18"/>
      <c r="P185" s="18"/>
    </row>
    <row r="186" spans="1:23" s="12" customFormat="1" ht="15" x14ac:dyDescent="0.25">
      <c r="A186" s="18"/>
      <c r="B186" s="18" t="s">
        <v>112</v>
      </c>
      <c r="C186" s="18"/>
      <c r="D186" s="148">
        <f>D130</f>
        <v>1422</v>
      </c>
      <c r="E186" s="2"/>
      <c r="F186" s="2">
        <f>F130</f>
        <v>1160</v>
      </c>
      <c r="G186" s="2"/>
      <c r="H186" s="2">
        <f>H130</f>
        <v>6409</v>
      </c>
      <c r="I186" s="2"/>
      <c r="L186" s="115"/>
      <c r="M186" s="2"/>
      <c r="N186" s="18"/>
      <c r="O186" s="18"/>
      <c r="P186" s="18"/>
      <c r="Q186" s="18"/>
      <c r="R186" s="18"/>
    </row>
    <row r="187" spans="1:23" s="12" customFormat="1" ht="15" x14ac:dyDescent="0.25">
      <c r="A187" s="18"/>
      <c r="B187" s="18" t="s">
        <v>113</v>
      </c>
      <c r="C187" s="18"/>
      <c r="D187" s="148">
        <f>-D97</f>
        <v>16888</v>
      </c>
      <c r="E187" s="2"/>
      <c r="F187" s="2">
        <f>-F97</f>
        <v>11119</v>
      </c>
      <c r="G187" s="2"/>
      <c r="H187" s="2">
        <f>-H97</f>
        <v>49966</v>
      </c>
      <c r="I187" s="2"/>
      <c r="L187" s="115"/>
      <c r="M187" s="18"/>
      <c r="N187" s="18"/>
      <c r="O187" s="18"/>
      <c r="P187" s="18"/>
      <c r="Q187" s="18"/>
      <c r="R187" s="18"/>
    </row>
    <row r="188" spans="1:23" s="12" customFormat="1" ht="15" x14ac:dyDescent="0.25">
      <c r="A188" s="63"/>
      <c r="B188" s="63" t="s">
        <v>114</v>
      </c>
      <c r="C188" s="18"/>
      <c r="D188" s="155">
        <f>-D74</f>
        <v>72844</v>
      </c>
      <c r="E188" s="2"/>
      <c r="F188" s="112">
        <f>-F74</f>
        <v>32735</v>
      </c>
      <c r="G188" s="2"/>
      <c r="H188" s="112">
        <f>-H74</f>
        <v>237005</v>
      </c>
      <c r="I188" s="2"/>
      <c r="L188" s="115"/>
      <c r="M188" s="18"/>
      <c r="N188" s="18"/>
      <c r="O188" s="18"/>
      <c r="P188" s="18"/>
      <c r="Q188" s="18"/>
      <c r="R188" s="18"/>
    </row>
    <row r="189" spans="1:23" s="12" customFormat="1" ht="15" x14ac:dyDescent="0.25">
      <c r="A189" s="32"/>
      <c r="B189" s="32"/>
      <c r="C189" s="32"/>
      <c r="D189" s="116"/>
      <c r="E189" s="116"/>
      <c r="F189" s="116"/>
      <c r="G189" s="116"/>
      <c r="H189" s="116"/>
      <c r="I189" s="116"/>
      <c r="L189" s="115"/>
      <c r="M189" s="18"/>
      <c r="N189" s="18"/>
      <c r="O189" s="18"/>
      <c r="P189" s="18"/>
      <c r="Q189" s="18"/>
      <c r="R189" s="18"/>
    </row>
    <row r="190" spans="1:23" s="12" customFormat="1" ht="15" x14ac:dyDescent="0.25">
      <c r="A190" s="117" t="s">
        <v>55</v>
      </c>
      <c r="B190" s="118" t="s">
        <v>115</v>
      </c>
      <c r="C190" s="118"/>
      <c r="D190" s="6"/>
      <c r="E190" s="6"/>
      <c r="F190" s="107" t="s">
        <v>29</v>
      </c>
      <c r="G190" s="107"/>
      <c r="H190" s="107"/>
      <c r="I190" s="107"/>
      <c r="K190" s="6"/>
      <c r="L190" s="6"/>
      <c r="M190" s="32"/>
      <c r="Q190" s="2"/>
      <c r="R190" s="18"/>
    </row>
    <row r="191" spans="1:23" s="12" customFormat="1" ht="15" x14ac:dyDescent="0.25">
      <c r="A191" s="117" t="s">
        <v>116</v>
      </c>
      <c r="B191" s="118" t="s">
        <v>117</v>
      </c>
      <c r="C191" s="11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32"/>
      <c r="S191" s="2"/>
      <c r="T191" s="18"/>
    </row>
    <row r="192" spans="1:23" s="12" customFormat="1" ht="15" x14ac:dyDescent="0.25">
      <c r="A192" s="117" t="s">
        <v>118</v>
      </c>
      <c r="B192" s="118" t="s">
        <v>119</v>
      </c>
      <c r="C192" s="118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32"/>
      <c r="V192" s="2"/>
      <c r="W192" s="18"/>
    </row>
    <row r="193" spans="1:21" s="12" customFormat="1" ht="15" x14ac:dyDescent="0.25">
      <c r="A193" s="117"/>
      <c r="B193" s="118"/>
      <c r="C193" s="118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</row>
    <row r="194" spans="1:21" s="12" customFormat="1" ht="15" x14ac:dyDescent="0.25">
      <c r="A194" s="119" t="s">
        <v>29</v>
      </c>
      <c r="B194" s="18"/>
      <c r="C194" s="18"/>
      <c r="D194" s="2"/>
      <c r="E194" s="2"/>
      <c r="F194" s="2"/>
      <c r="G194" s="2"/>
      <c r="H194" s="2"/>
      <c r="I194" s="6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s="12" customFormat="1" ht="15" x14ac:dyDescent="0.25">
      <c r="A195" s="92" t="s">
        <v>120</v>
      </c>
      <c r="B195" s="18"/>
      <c r="D195" s="30"/>
      <c r="I195" s="13"/>
      <c r="J195" s="13"/>
      <c r="K195" s="13"/>
      <c r="L195" s="13"/>
      <c r="O195" s="2"/>
      <c r="P195" s="2"/>
      <c r="Q195" s="2"/>
      <c r="R195" s="2"/>
      <c r="S195" s="2"/>
      <c r="T195" s="2"/>
    </row>
    <row r="196" spans="1:21" s="12" customFormat="1" ht="15.75" thickBot="1" x14ac:dyDescent="0.3">
      <c r="A196" s="33" t="s">
        <v>121</v>
      </c>
      <c r="B196" s="33"/>
      <c r="C196" s="33"/>
      <c r="D196" s="120"/>
      <c r="E196" s="100"/>
      <c r="F196" s="100"/>
      <c r="G196" s="100"/>
      <c r="H196" s="100"/>
      <c r="I196" s="6"/>
      <c r="J196" s="13"/>
      <c r="K196" s="13"/>
      <c r="N196" s="32"/>
    </row>
    <row r="197" spans="1:21" s="12" customFormat="1" ht="15" x14ac:dyDescent="0.25">
      <c r="A197" s="32"/>
      <c r="B197" s="32"/>
      <c r="C197" s="32"/>
      <c r="D197" s="36" t="s">
        <v>25</v>
      </c>
      <c r="E197" s="36"/>
      <c r="F197" s="36"/>
      <c r="G197" s="37"/>
      <c r="H197" s="38" t="str">
        <f>$H$33</f>
        <v>Year ended</v>
      </c>
      <c r="I197" s="44"/>
      <c r="J197" s="103"/>
      <c r="K197" s="103"/>
      <c r="N197" s="37"/>
    </row>
    <row r="198" spans="1:21" s="12" customFormat="1" ht="15" x14ac:dyDescent="0.25">
      <c r="A198" s="18"/>
      <c r="B198" s="18"/>
      <c r="C198" s="18"/>
      <c r="D198" s="43" t="str">
        <f>+$D$34</f>
        <v>March 31,</v>
      </c>
      <c r="E198" s="43"/>
      <c r="F198" s="43"/>
      <c r="G198" s="44"/>
      <c r="H198" s="45" t="str">
        <f>+$H$34</f>
        <v>December 31,</v>
      </c>
      <c r="I198" s="44"/>
      <c r="J198" s="104"/>
      <c r="K198" s="104"/>
      <c r="N198" s="44"/>
    </row>
    <row r="199" spans="1:21" s="12" customFormat="1" ht="15" x14ac:dyDescent="0.25">
      <c r="A199" s="94" t="s">
        <v>29</v>
      </c>
      <c r="B199" s="94"/>
      <c r="C199" s="18"/>
      <c r="D199" s="140">
        <f>+$D$35</f>
        <v>2012</v>
      </c>
      <c r="E199" s="48"/>
      <c r="F199" s="49">
        <f>+$F$35</f>
        <v>2011</v>
      </c>
      <c r="G199" s="50"/>
      <c r="H199" s="49">
        <f>+$F$35</f>
        <v>2011</v>
      </c>
      <c r="I199" s="80"/>
      <c r="J199" s="80"/>
      <c r="K199" s="50"/>
    </row>
    <row r="200" spans="1:21" s="12" customFormat="1" ht="15" x14ac:dyDescent="0.25">
      <c r="A200" s="95"/>
      <c r="B200" s="95"/>
      <c r="C200" s="18"/>
      <c r="D200" s="97" t="s">
        <v>31</v>
      </c>
      <c r="E200" s="97"/>
      <c r="F200" s="97"/>
      <c r="G200" s="97"/>
      <c r="H200" s="97"/>
      <c r="I200" s="101"/>
      <c r="J200" s="97"/>
      <c r="K200" s="97"/>
    </row>
    <row r="201" spans="1:21" s="12" customFormat="1" ht="15" x14ac:dyDescent="0.25">
      <c r="A201" s="18"/>
      <c r="B201" s="18" t="s">
        <v>122</v>
      </c>
      <c r="C201" s="18"/>
      <c r="D201" s="147">
        <v>66289</v>
      </c>
      <c r="E201" s="1"/>
      <c r="F201" s="1">
        <v>80725</v>
      </c>
      <c r="G201" s="1"/>
      <c r="H201" s="1">
        <v>276904</v>
      </c>
      <c r="I201" s="7"/>
      <c r="N201" s="79"/>
    </row>
    <row r="202" spans="1:21" s="12" customFormat="1" ht="15" x14ac:dyDescent="0.25">
      <c r="A202" s="18"/>
      <c r="B202" s="18" t="s">
        <v>123</v>
      </c>
      <c r="C202" s="18"/>
      <c r="D202" s="148">
        <v>1600</v>
      </c>
      <c r="E202" s="2"/>
      <c r="F202" s="2">
        <v>607</v>
      </c>
      <c r="G202" s="2"/>
      <c r="H202" s="2">
        <v>3027</v>
      </c>
      <c r="I202" s="6"/>
      <c r="N202" s="79"/>
    </row>
    <row r="203" spans="1:21" s="12" customFormat="1" ht="15" x14ac:dyDescent="0.25">
      <c r="A203" s="72"/>
      <c r="B203" s="72" t="s">
        <v>124</v>
      </c>
      <c r="C203" s="18"/>
      <c r="D203" s="153">
        <f>SUM(D200:D202)</f>
        <v>67889</v>
      </c>
      <c r="E203" s="2"/>
      <c r="F203" s="8">
        <f>SUM(F201:F202)</f>
        <v>81332</v>
      </c>
      <c r="G203" s="89"/>
      <c r="H203" s="8">
        <f>SUM(H200:H202)</f>
        <v>279931</v>
      </c>
      <c r="I203" s="89"/>
    </row>
    <row r="204" spans="1:21" s="12" customFormat="1" ht="15" x14ac:dyDescent="0.25">
      <c r="A204" s="35"/>
      <c r="B204" s="18"/>
      <c r="C204" s="41"/>
      <c r="D204" s="99"/>
      <c r="E204" s="99"/>
      <c r="F204" s="99"/>
      <c r="G204" s="99"/>
      <c r="H204" s="99"/>
      <c r="I204" s="107"/>
      <c r="J204" s="99"/>
      <c r="K204" s="107"/>
      <c r="L204" s="107"/>
      <c r="M204" s="107"/>
      <c r="R204" s="6"/>
    </row>
    <row r="205" spans="1:21" s="12" customFormat="1" ht="15" x14ac:dyDescent="0.25">
      <c r="A205" s="119" t="s">
        <v>29</v>
      </c>
      <c r="B205" s="18"/>
      <c r="C205" s="32"/>
      <c r="D205" s="121"/>
      <c r="E205" s="122"/>
      <c r="F205" s="121"/>
      <c r="G205" s="121"/>
      <c r="H205" s="121"/>
      <c r="I205" s="122"/>
      <c r="J205" s="121"/>
      <c r="K205" s="121"/>
      <c r="L205" s="121"/>
      <c r="M205" s="121"/>
      <c r="N205" s="121"/>
      <c r="O205" s="121"/>
      <c r="P205" s="121"/>
      <c r="Q205" s="121"/>
      <c r="R205" s="18"/>
    </row>
    <row r="206" spans="1:21" s="12" customFormat="1" ht="15" x14ac:dyDescent="0.25">
      <c r="A206" s="92" t="s">
        <v>125</v>
      </c>
      <c r="B206" s="18"/>
      <c r="C206" s="41"/>
      <c r="D206" s="99"/>
      <c r="E206" s="99"/>
      <c r="F206" s="99"/>
      <c r="G206" s="99"/>
      <c r="H206" s="99"/>
      <c r="I206" s="107"/>
      <c r="J206" s="99"/>
      <c r="K206" s="107"/>
      <c r="L206" s="99"/>
      <c r="M206" s="99"/>
      <c r="N206" s="99"/>
      <c r="O206" s="121"/>
      <c r="P206" s="121"/>
      <c r="Q206" s="121"/>
      <c r="R206" s="121"/>
      <c r="S206" s="121"/>
      <c r="T206" s="121"/>
      <c r="U206" s="18"/>
    </row>
    <row r="207" spans="1:21" s="12" customFormat="1" ht="15.75" thickBot="1" x14ac:dyDescent="0.3">
      <c r="A207" s="33" t="s">
        <v>126</v>
      </c>
      <c r="B207" s="33"/>
      <c r="C207" s="33"/>
      <c r="D207" s="120"/>
      <c r="E207" s="100"/>
      <c r="F207" s="100"/>
      <c r="G207" s="100"/>
      <c r="H207" s="100"/>
      <c r="I207" s="6"/>
      <c r="J207" s="107"/>
      <c r="K207" s="107"/>
      <c r="L207" s="122"/>
      <c r="M207" s="122"/>
      <c r="N207" s="122"/>
      <c r="O207" s="121"/>
      <c r="P207" s="121"/>
      <c r="Q207" s="121"/>
      <c r="R207" s="18"/>
    </row>
    <row r="208" spans="1:21" s="12" customFormat="1" ht="15" x14ac:dyDescent="0.25">
      <c r="A208" s="32"/>
      <c r="B208" s="32"/>
      <c r="C208" s="32"/>
      <c r="D208" s="36" t="s">
        <v>25</v>
      </c>
      <c r="E208" s="36"/>
      <c r="F208" s="36"/>
      <c r="G208" s="37"/>
      <c r="H208" s="38" t="str">
        <f>$H$33</f>
        <v>Year ended</v>
      </c>
      <c r="I208" s="44"/>
      <c r="J208" s="122"/>
      <c r="K208" s="121"/>
      <c r="L208" s="121"/>
      <c r="M208" s="121"/>
      <c r="N208" s="18"/>
    </row>
    <row r="209" spans="1:19" s="12" customFormat="1" ht="15" x14ac:dyDescent="0.25">
      <c r="A209" s="18"/>
      <c r="B209" s="18"/>
      <c r="C209" s="18"/>
      <c r="D209" s="43" t="str">
        <f>+$D$34</f>
        <v>March 31,</v>
      </c>
      <c r="E209" s="43"/>
      <c r="F209" s="43"/>
      <c r="G209" s="44"/>
      <c r="H209" s="45" t="str">
        <f>+$H$34</f>
        <v>December 31,</v>
      </c>
      <c r="I209" s="44"/>
      <c r="J209" s="122"/>
      <c r="K209" s="121"/>
      <c r="L209" s="121"/>
      <c r="M209" s="121"/>
      <c r="N209" s="18"/>
    </row>
    <row r="210" spans="1:19" s="12" customFormat="1" ht="15" x14ac:dyDescent="0.25">
      <c r="A210" s="94" t="s">
        <v>29</v>
      </c>
      <c r="B210" s="94"/>
      <c r="C210" s="18"/>
      <c r="D210" s="140">
        <f>+$D$35</f>
        <v>2012</v>
      </c>
      <c r="E210" s="48"/>
      <c r="F210" s="49">
        <f>+$F$35</f>
        <v>2011</v>
      </c>
      <c r="G210" s="50"/>
      <c r="H210" s="49">
        <f>+$F$35</f>
        <v>2011</v>
      </c>
      <c r="I210" s="80"/>
      <c r="J210" s="122"/>
      <c r="K210" s="121"/>
      <c r="L210" s="121"/>
      <c r="M210" s="121"/>
      <c r="N210" s="18"/>
    </row>
    <row r="211" spans="1:19" s="12" customFormat="1" ht="15" x14ac:dyDescent="0.25">
      <c r="A211" s="95"/>
      <c r="B211" s="95"/>
      <c r="C211" s="18"/>
      <c r="D211" s="53" t="s">
        <v>31</v>
      </c>
      <c r="E211" s="53"/>
      <c r="F211" s="53"/>
      <c r="G211" s="53"/>
      <c r="H211" s="53"/>
      <c r="I211" s="81"/>
      <c r="J211" s="121"/>
      <c r="K211" s="121"/>
      <c r="L211" s="121"/>
      <c r="M211" s="121"/>
      <c r="N211" s="18"/>
    </row>
    <row r="212" spans="1:19" s="12" customFormat="1" ht="15" x14ac:dyDescent="0.25">
      <c r="A212" s="18" t="s">
        <v>127</v>
      </c>
      <c r="B212" s="18"/>
      <c r="C212" s="18"/>
      <c r="D212" s="30"/>
      <c r="H212" s="30"/>
      <c r="I212" s="122"/>
      <c r="J212" s="121"/>
      <c r="K212" s="121"/>
      <c r="L212" s="121"/>
      <c r="M212" s="121"/>
      <c r="N212" s="18"/>
    </row>
    <row r="213" spans="1:19" s="12" customFormat="1" ht="15" x14ac:dyDescent="0.25">
      <c r="A213" s="18"/>
      <c r="B213" s="18" t="s">
        <v>128</v>
      </c>
      <c r="C213" s="18"/>
      <c r="D213" s="147">
        <v>-1210</v>
      </c>
      <c r="E213" s="1"/>
      <c r="F213" s="1">
        <v>7276</v>
      </c>
      <c r="G213" s="1"/>
      <c r="H213" s="1">
        <v>-12152</v>
      </c>
      <c r="I213" s="7"/>
      <c r="J213" s="121"/>
      <c r="K213" s="121"/>
      <c r="L213" s="121"/>
      <c r="M213" s="121"/>
      <c r="N213" s="18"/>
    </row>
    <row r="214" spans="1:19" s="12" customFormat="1" ht="26.25" x14ac:dyDescent="0.25">
      <c r="A214" s="18"/>
      <c r="B214" s="123" t="s">
        <v>129</v>
      </c>
      <c r="C214" s="18"/>
      <c r="D214" s="148">
        <v>3467</v>
      </c>
      <c r="E214" s="2"/>
      <c r="F214" s="2">
        <v>-3636</v>
      </c>
      <c r="G214" s="2"/>
      <c r="H214" s="2">
        <v>14734</v>
      </c>
      <c r="I214" s="6"/>
      <c r="J214" s="121"/>
      <c r="K214" s="121"/>
      <c r="L214" s="121"/>
      <c r="M214" s="121"/>
      <c r="N214" s="18"/>
    </row>
    <row r="215" spans="1:19" s="12" customFormat="1" ht="15" x14ac:dyDescent="0.25">
      <c r="A215" s="72"/>
      <c r="B215" s="72" t="s">
        <v>130</v>
      </c>
      <c r="C215" s="18"/>
      <c r="D215" s="153">
        <f>SUM(D213:D214)</f>
        <v>2257</v>
      </c>
      <c r="E215" s="124"/>
      <c r="F215" s="8">
        <f>SUM(F213:F214)</f>
        <v>3640</v>
      </c>
      <c r="G215" s="89"/>
      <c r="H215" s="8">
        <f>SUM(H213:H214)</f>
        <v>2582</v>
      </c>
      <c r="I215" s="89"/>
      <c r="J215" s="121"/>
      <c r="K215" s="121"/>
      <c r="L215" s="121"/>
      <c r="M215" s="121"/>
      <c r="N215" s="18"/>
    </row>
    <row r="216" spans="1:19" s="12" customFormat="1" ht="15" x14ac:dyDescent="0.25">
      <c r="A216" s="102"/>
      <c r="B216" s="18"/>
      <c r="C216" s="32"/>
      <c r="D216" s="121"/>
      <c r="E216" s="122"/>
      <c r="F216" s="125"/>
      <c r="G216" s="125"/>
      <c r="H216" s="125"/>
      <c r="I216" s="122"/>
      <c r="J216" s="121"/>
      <c r="K216" s="121"/>
      <c r="L216" s="121"/>
      <c r="M216" s="121"/>
      <c r="N216" s="18"/>
    </row>
    <row r="217" spans="1:19" s="12" customFormat="1" ht="15" x14ac:dyDescent="0.25">
      <c r="A217" s="18" t="s">
        <v>131</v>
      </c>
      <c r="B217" s="18"/>
      <c r="C217" s="18"/>
      <c r="F217" s="83"/>
      <c r="G217" s="83"/>
      <c r="H217" s="83"/>
      <c r="I217" s="122"/>
      <c r="J217" s="121"/>
      <c r="K217" s="121"/>
      <c r="L217" s="121"/>
      <c r="M217" s="121"/>
      <c r="N217" s="18"/>
    </row>
    <row r="218" spans="1:19" s="12" customFormat="1" ht="15" x14ac:dyDescent="0.25">
      <c r="A218" s="18"/>
      <c r="B218" s="18" t="s">
        <v>128</v>
      </c>
      <c r="C218" s="18"/>
      <c r="D218" s="147">
        <f>-1598+478</f>
        <v>-1120</v>
      </c>
      <c r="E218" s="1"/>
      <c r="F218" s="1">
        <v>1477</v>
      </c>
      <c r="G218" s="1"/>
      <c r="H218" s="1">
        <v>-11404</v>
      </c>
      <c r="I218" s="7"/>
      <c r="J218" s="121"/>
      <c r="K218" s="121"/>
      <c r="L218" s="121"/>
      <c r="M218" s="121"/>
      <c r="N218" s="18"/>
    </row>
    <row r="219" spans="1:19" s="12" customFormat="1" ht="26.25" x14ac:dyDescent="0.25">
      <c r="A219" s="18"/>
      <c r="B219" s="123" t="s">
        <v>132</v>
      </c>
      <c r="C219" s="18"/>
      <c r="D219" s="148">
        <f>-D142</f>
        <v>-478</v>
      </c>
      <c r="E219" s="2"/>
      <c r="F219" s="2">
        <v>-1395</v>
      </c>
      <c r="G219" s="2"/>
      <c r="H219" s="2">
        <v>-1418</v>
      </c>
      <c r="I219" s="6"/>
      <c r="J219" s="121"/>
      <c r="K219" s="121"/>
      <c r="L219" s="121"/>
      <c r="M219" s="121"/>
      <c r="N219" s="18"/>
    </row>
    <row r="220" spans="1:19" s="12" customFormat="1" ht="15" x14ac:dyDescent="0.25">
      <c r="A220" s="72"/>
      <c r="B220" s="72" t="s">
        <v>133</v>
      </c>
      <c r="C220" s="18"/>
      <c r="D220" s="153">
        <f>SUM(D218:D219)</f>
        <v>-1598</v>
      </c>
      <c r="E220" s="124"/>
      <c r="F220" s="8">
        <f>SUM(F218:F219)</f>
        <v>82</v>
      </c>
      <c r="G220" s="89"/>
      <c r="H220" s="8">
        <f>SUM(H218:H219)</f>
        <v>-12822</v>
      </c>
      <c r="I220" s="89"/>
      <c r="J220" s="121"/>
      <c r="K220" s="121"/>
      <c r="L220" s="121"/>
      <c r="M220" s="121"/>
      <c r="N220" s="18"/>
    </row>
    <row r="221" spans="1:19" s="12" customFormat="1" ht="15" x14ac:dyDescent="0.25">
      <c r="A221" s="32"/>
      <c r="B221" s="32"/>
      <c r="C221" s="18"/>
      <c r="D221" s="76"/>
      <c r="E221" s="126"/>
      <c r="F221" s="76"/>
      <c r="G221" s="76"/>
      <c r="H221" s="76"/>
      <c r="I221" s="122"/>
      <c r="J221" s="89"/>
      <c r="K221" s="121"/>
      <c r="L221" s="121"/>
      <c r="M221" s="121"/>
      <c r="N221" s="121"/>
      <c r="O221" s="18"/>
    </row>
    <row r="222" spans="1:19" s="12" customFormat="1" ht="15" x14ac:dyDescent="0.25">
      <c r="A222" s="102"/>
      <c r="B222" s="18"/>
      <c r="C222" s="32"/>
      <c r="D222" s="121"/>
      <c r="E222" s="122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8"/>
    </row>
    <row r="223" spans="1:19" s="12" customFormat="1" ht="15" x14ac:dyDescent="0.25">
      <c r="A223" s="27" t="s">
        <v>134</v>
      </c>
      <c r="B223" s="18"/>
      <c r="C223" s="18"/>
      <c r="D223" s="111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s="12" customFormat="1" ht="15.75" thickBot="1" x14ac:dyDescent="0.3">
      <c r="A224" s="33" t="s">
        <v>135</v>
      </c>
      <c r="B224" s="33"/>
      <c r="C224" s="33"/>
      <c r="D224" s="100"/>
      <c r="E224" s="100"/>
      <c r="F224" s="100"/>
      <c r="G224" s="100"/>
      <c r="H224" s="100"/>
      <c r="I224" s="6"/>
      <c r="J224" s="6"/>
      <c r="L224" s="2"/>
      <c r="M224" s="18"/>
      <c r="N224" s="18"/>
      <c r="O224" s="2"/>
    </row>
    <row r="225" spans="1:21" s="12" customFormat="1" ht="15" x14ac:dyDescent="0.25">
      <c r="A225" s="18"/>
      <c r="B225" s="18"/>
      <c r="C225" s="18"/>
      <c r="D225" s="43" t="str">
        <f>+$D$34</f>
        <v>March 31,</v>
      </c>
      <c r="E225" s="43"/>
      <c r="F225" s="43"/>
      <c r="G225" s="109"/>
      <c r="H225" s="45" t="str">
        <f>+$H$34</f>
        <v>December 31,</v>
      </c>
      <c r="I225" s="18"/>
      <c r="J225" s="18"/>
      <c r="K225" s="2"/>
    </row>
    <row r="226" spans="1:21" s="12" customFormat="1" ht="15" x14ac:dyDescent="0.25">
      <c r="A226" s="94" t="s">
        <v>29</v>
      </c>
      <c r="B226" s="94"/>
      <c r="C226" s="18"/>
      <c r="D226" s="140">
        <f>+$D$35</f>
        <v>2012</v>
      </c>
      <c r="E226" s="48"/>
      <c r="F226" s="49">
        <f>+$F$35</f>
        <v>2011</v>
      </c>
      <c r="G226" s="48"/>
      <c r="H226" s="49">
        <f>+$F$35</f>
        <v>2011</v>
      </c>
      <c r="I226" s="18"/>
      <c r="J226" s="18"/>
      <c r="K226" s="2"/>
    </row>
    <row r="227" spans="1:21" s="12" customFormat="1" ht="15" x14ac:dyDescent="0.25">
      <c r="A227" s="95"/>
      <c r="B227" s="95"/>
      <c r="C227" s="18"/>
      <c r="D227" s="110" t="s">
        <v>31</v>
      </c>
      <c r="E227" s="110"/>
      <c r="F227" s="110"/>
      <c r="G227" s="110"/>
      <c r="H227" s="110"/>
      <c r="J227" s="18"/>
      <c r="K227" s="18"/>
      <c r="L227" s="2"/>
    </row>
    <row r="228" spans="1:21" s="12" customFormat="1" ht="15" x14ac:dyDescent="0.25">
      <c r="A228" s="18"/>
      <c r="B228" s="18" t="s">
        <v>136</v>
      </c>
      <c r="C228" s="18"/>
      <c r="D228" s="147">
        <v>260408</v>
      </c>
      <c r="E228" s="111"/>
      <c r="F228" s="127">
        <v>317265</v>
      </c>
      <c r="G228" s="128"/>
      <c r="H228" s="127">
        <v>424734</v>
      </c>
      <c r="K228" s="18"/>
      <c r="L228" s="18"/>
      <c r="M228" s="2"/>
    </row>
    <row r="229" spans="1:21" s="12" customFormat="1" ht="15" x14ac:dyDescent="0.25">
      <c r="A229" s="18"/>
      <c r="B229" s="18" t="s">
        <v>137</v>
      </c>
      <c r="C229" s="18"/>
      <c r="D229" s="148">
        <v>100114</v>
      </c>
      <c r="E229" s="111"/>
      <c r="F229" s="2">
        <v>108028</v>
      </c>
      <c r="G229" s="128"/>
      <c r="H229" s="2">
        <v>93656</v>
      </c>
      <c r="K229" s="18"/>
      <c r="L229" s="18"/>
      <c r="M229" s="2"/>
    </row>
    <row r="230" spans="1:21" s="12" customFormat="1" ht="15" x14ac:dyDescent="0.25">
      <c r="A230" s="18"/>
      <c r="B230" s="18" t="s">
        <v>138</v>
      </c>
      <c r="C230" s="18"/>
      <c r="D230" s="148">
        <v>42283</v>
      </c>
      <c r="E230" s="111"/>
      <c r="F230" s="2">
        <v>52481</v>
      </c>
      <c r="G230" s="128"/>
      <c r="H230" s="2">
        <v>41918</v>
      </c>
      <c r="K230" s="18"/>
      <c r="L230" s="18"/>
      <c r="M230" s="2"/>
    </row>
    <row r="231" spans="1:21" s="12" customFormat="1" ht="15" x14ac:dyDescent="0.25">
      <c r="A231" s="18"/>
      <c r="B231" s="18" t="s">
        <v>139</v>
      </c>
      <c r="C231" s="18"/>
      <c r="D231" s="148">
        <v>-3</v>
      </c>
      <c r="E231" s="111"/>
      <c r="F231" s="2">
        <v>0</v>
      </c>
      <c r="G231" s="128"/>
      <c r="H231" s="2">
        <v>-183011</v>
      </c>
      <c r="K231" s="18"/>
      <c r="L231" s="18"/>
      <c r="M231" s="2"/>
    </row>
    <row r="232" spans="1:21" s="12" customFormat="1" ht="15" x14ac:dyDescent="0.25">
      <c r="A232" s="18"/>
      <c r="B232" s="18" t="s">
        <v>140</v>
      </c>
      <c r="C232" s="18"/>
      <c r="D232" s="148">
        <v>-138</v>
      </c>
      <c r="E232" s="111"/>
      <c r="F232" s="2">
        <v>-234</v>
      </c>
      <c r="G232" s="128"/>
      <c r="H232" s="2">
        <v>-156</v>
      </c>
      <c r="K232" s="18"/>
      <c r="L232" s="18"/>
      <c r="M232" s="2"/>
    </row>
    <row r="233" spans="1:21" s="12" customFormat="1" ht="15" x14ac:dyDescent="0.25">
      <c r="A233" s="18"/>
      <c r="B233" s="18" t="s">
        <v>141</v>
      </c>
      <c r="C233" s="18"/>
      <c r="D233" s="148">
        <v>-754161</v>
      </c>
      <c r="E233" s="111"/>
      <c r="F233" s="2">
        <v>-784282</v>
      </c>
      <c r="G233" s="128"/>
      <c r="H233" s="2">
        <v>-753414</v>
      </c>
      <c r="K233" s="18"/>
      <c r="L233" s="18"/>
      <c r="M233" s="2"/>
    </row>
    <row r="234" spans="1:21" s="12" customFormat="1" ht="15" x14ac:dyDescent="0.25">
      <c r="A234" s="18"/>
      <c r="B234" s="18" t="s">
        <v>142</v>
      </c>
      <c r="C234" s="18"/>
      <c r="D234" s="148">
        <v>-16361</v>
      </c>
      <c r="E234" s="111"/>
      <c r="F234" s="2">
        <v>-8910</v>
      </c>
      <c r="G234" s="128"/>
      <c r="H234" s="2">
        <v>-17905</v>
      </c>
      <c r="K234" s="18"/>
      <c r="L234" s="18"/>
      <c r="M234" s="2"/>
    </row>
    <row r="235" spans="1:21" s="12" customFormat="1" ht="15" x14ac:dyDescent="0.25">
      <c r="A235" s="72"/>
      <c r="B235" s="72" t="s">
        <v>61</v>
      </c>
      <c r="C235" s="18"/>
      <c r="D235" s="153">
        <f>SUM(D228:D234)</f>
        <v>-367858</v>
      </c>
      <c r="E235" s="2"/>
      <c r="F235" s="8">
        <f>SUM(F228:F234)</f>
        <v>-315652</v>
      </c>
      <c r="G235" s="128"/>
      <c r="H235" s="8">
        <f>SUM(H228:H234)</f>
        <v>-394178</v>
      </c>
      <c r="K235" s="18"/>
      <c r="L235" s="18"/>
      <c r="M235" s="2"/>
    </row>
    <row r="236" spans="1:21" s="12" customFormat="1" ht="15" x14ac:dyDescent="0.25">
      <c r="A236" s="32"/>
      <c r="B236" s="32"/>
      <c r="C236" s="18"/>
      <c r="D236" s="76"/>
      <c r="E236" s="2"/>
      <c r="F236" s="89"/>
      <c r="G236" s="89"/>
      <c r="H236" s="6"/>
      <c r="I236" s="89"/>
      <c r="J236" s="128"/>
      <c r="K236" s="32"/>
      <c r="N236" s="18"/>
      <c r="O236" s="18"/>
      <c r="P236" s="2"/>
    </row>
    <row r="237" spans="1:21" s="12" customFormat="1" ht="15" x14ac:dyDescent="0.25">
      <c r="A237" s="32"/>
      <c r="B237" s="32"/>
      <c r="C237" s="18"/>
      <c r="D237" s="89"/>
      <c r="E237" s="2"/>
      <c r="F237" s="89"/>
      <c r="G237" s="89"/>
      <c r="H237" s="89"/>
      <c r="I237" s="89"/>
      <c r="J237" s="6"/>
      <c r="K237" s="89"/>
      <c r="L237" s="128"/>
      <c r="M237" s="32"/>
      <c r="P237" s="18"/>
      <c r="Q237" s="18"/>
      <c r="R237" s="2"/>
    </row>
    <row r="238" spans="1:21" s="12" customFormat="1" ht="15" x14ac:dyDescent="0.25">
      <c r="A238" s="27" t="s">
        <v>143</v>
      </c>
      <c r="B238" s="32"/>
      <c r="C238" s="18"/>
      <c r="D238" s="106"/>
      <c r="E238" s="18"/>
      <c r="F238" s="1"/>
      <c r="G238" s="1"/>
      <c r="H238" s="1"/>
      <c r="I238" s="7"/>
      <c r="J238" s="1"/>
      <c r="K238" s="1"/>
      <c r="L238" s="1"/>
      <c r="M238" s="1"/>
      <c r="N238" s="18"/>
      <c r="O238" s="18"/>
      <c r="P238" s="18"/>
      <c r="Q238" s="18"/>
      <c r="R238" s="18"/>
      <c r="S238" s="18"/>
      <c r="T238" s="18"/>
      <c r="U238" s="13"/>
    </row>
    <row r="239" spans="1:21" s="12" customFormat="1" ht="15.75" thickBot="1" x14ac:dyDescent="0.3">
      <c r="A239" s="33" t="s">
        <v>144</v>
      </c>
      <c r="B239" s="33"/>
      <c r="C239" s="33"/>
      <c r="D239" s="120"/>
      <c r="E239" s="100"/>
      <c r="F239" s="100"/>
      <c r="G239" s="100"/>
      <c r="H239" s="100"/>
      <c r="I239" s="121"/>
      <c r="J239" s="121"/>
      <c r="K239" s="121"/>
      <c r="L239" s="18"/>
    </row>
    <row r="240" spans="1:21" s="12" customFormat="1" ht="15" x14ac:dyDescent="0.25">
      <c r="A240" s="32"/>
      <c r="B240" s="32"/>
      <c r="C240" s="32"/>
      <c r="D240" s="36" t="s">
        <v>25</v>
      </c>
      <c r="E240" s="36"/>
      <c r="F240" s="36"/>
      <c r="G240" s="37"/>
      <c r="H240" s="38" t="str">
        <f>$H$33</f>
        <v>Year ended</v>
      </c>
      <c r="I240" s="121"/>
      <c r="J240" s="121"/>
      <c r="K240" s="18"/>
    </row>
    <row r="241" spans="1:12" s="12" customFormat="1" ht="15" x14ac:dyDescent="0.25">
      <c r="A241" s="18"/>
      <c r="B241" s="18"/>
      <c r="C241" s="18"/>
      <c r="D241" s="43" t="str">
        <f>+$D$34</f>
        <v>March 31,</v>
      </c>
      <c r="E241" s="43"/>
      <c r="F241" s="43"/>
      <c r="G241" s="44"/>
      <c r="H241" s="45" t="str">
        <f>+$H$34</f>
        <v>December 31,</v>
      </c>
      <c r="I241" s="121"/>
      <c r="J241" s="121"/>
      <c r="K241" s="18"/>
    </row>
    <row r="242" spans="1:12" s="12" customFormat="1" ht="15" x14ac:dyDescent="0.25">
      <c r="A242" s="94" t="s">
        <v>29</v>
      </c>
      <c r="B242" s="94"/>
      <c r="C242" s="18"/>
      <c r="D242" s="140">
        <f>+$D$35</f>
        <v>2012</v>
      </c>
      <c r="E242" s="48"/>
      <c r="F242" s="49">
        <f>+$F$35</f>
        <v>2011</v>
      </c>
      <c r="G242" s="50"/>
      <c r="H242" s="49">
        <f>+$F$35</f>
        <v>2011</v>
      </c>
      <c r="I242" s="121"/>
      <c r="J242" s="121"/>
      <c r="K242" s="18"/>
    </row>
    <row r="243" spans="1:12" s="12" customFormat="1" ht="15" x14ac:dyDescent="0.25">
      <c r="A243" s="95"/>
      <c r="B243" s="95"/>
      <c r="C243" s="18"/>
      <c r="D243" s="53" t="s">
        <v>31</v>
      </c>
      <c r="E243" s="53"/>
      <c r="F243" s="53"/>
      <c r="G243" s="53"/>
      <c r="H243" s="53"/>
      <c r="I243" s="121"/>
      <c r="J243" s="121"/>
      <c r="K243" s="121"/>
      <c r="L243" s="18"/>
    </row>
    <row r="244" spans="1:12" s="12" customFormat="1" ht="15" x14ac:dyDescent="0.25">
      <c r="B244" s="18" t="s">
        <v>145</v>
      </c>
      <c r="C244" s="18"/>
      <c r="D244" s="147">
        <v>12618</v>
      </c>
      <c r="E244" s="1"/>
      <c r="F244" s="1">
        <v>-8942</v>
      </c>
      <c r="G244" s="1"/>
      <c r="H244" s="1">
        <f>34469+589</f>
        <v>35058</v>
      </c>
      <c r="I244" s="121"/>
      <c r="J244" s="121"/>
      <c r="K244" s="18"/>
    </row>
    <row r="245" spans="1:12" s="12" customFormat="1" ht="15" x14ac:dyDescent="0.25">
      <c r="B245" s="18" t="s">
        <v>146</v>
      </c>
      <c r="C245" s="18"/>
      <c r="D245" s="148">
        <v>0</v>
      </c>
      <c r="E245" s="1"/>
      <c r="F245" s="2">
        <v>0</v>
      </c>
      <c r="G245" s="2"/>
      <c r="H245" s="2">
        <v>1367</v>
      </c>
      <c r="I245" s="121"/>
      <c r="J245" s="121"/>
      <c r="K245" s="18"/>
    </row>
    <row r="246" spans="1:12" s="12" customFormat="1" ht="15" x14ac:dyDescent="0.25">
      <c r="A246" s="72"/>
      <c r="B246" s="72" t="s">
        <v>147</v>
      </c>
      <c r="C246" s="18"/>
      <c r="D246" s="153">
        <f>+D244-D245</f>
        <v>12618</v>
      </c>
      <c r="E246" s="124"/>
      <c r="F246" s="8">
        <f>+F244-F245</f>
        <v>-8942</v>
      </c>
      <c r="G246" s="89"/>
      <c r="H246" s="8">
        <f>+H244-H245</f>
        <v>33691</v>
      </c>
      <c r="I246" s="121"/>
      <c r="J246" s="121"/>
      <c r="K246" s="18"/>
    </row>
    <row r="247" spans="1:12" s="12" customFormat="1" ht="15" x14ac:dyDescent="0.25">
      <c r="A247" s="102"/>
      <c r="B247" s="18"/>
      <c r="C247" s="32"/>
      <c r="D247" s="121"/>
      <c r="E247" s="122"/>
      <c r="F247" s="121"/>
      <c r="G247" s="121"/>
      <c r="H247" s="121"/>
      <c r="I247" s="121"/>
      <c r="J247" s="121"/>
      <c r="K247" s="18"/>
    </row>
    <row r="248" spans="1:12" s="12" customFormat="1" ht="15" x14ac:dyDescent="0.25">
      <c r="B248" s="18" t="s">
        <v>148</v>
      </c>
      <c r="C248" s="18"/>
      <c r="D248" s="148">
        <v>0</v>
      </c>
      <c r="E248" s="2"/>
      <c r="F248" s="2">
        <v>0</v>
      </c>
      <c r="G248" s="2"/>
      <c r="H248" s="2">
        <f>+K248-0</f>
        <v>0</v>
      </c>
      <c r="I248" s="121"/>
      <c r="J248" s="121"/>
      <c r="K248" s="18"/>
    </row>
    <row r="249" spans="1:12" s="12" customFormat="1" ht="15" x14ac:dyDescent="0.25">
      <c r="A249" s="72"/>
      <c r="B249" s="72" t="s">
        <v>149</v>
      </c>
      <c r="C249" s="18"/>
      <c r="D249" s="153">
        <f>D246+D248</f>
        <v>12618</v>
      </c>
      <c r="E249" s="124"/>
      <c r="F249" s="8">
        <f>F246+F248</f>
        <v>-8942</v>
      </c>
      <c r="G249" s="89"/>
      <c r="H249" s="8">
        <f>H246+H248</f>
        <v>33691</v>
      </c>
      <c r="I249" s="121"/>
      <c r="J249" s="121"/>
      <c r="K249" s="18"/>
    </row>
    <row r="250" spans="1:12" s="12" customFormat="1" ht="15" x14ac:dyDescent="0.25">
      <c r="A250" s="32"/>
      <c r="B250" s="32"/>
      <c r="C250" s="18"/>
      <c r="D250" s="89"/>
      <c r="E250" s="124"/>
      <c r="F250" s="76"/>
      <c r="G250" s="76"/>
      <c r="H250" s="76"/>
      <c r="I250" s="121"/>
      <c r="J250" s="121"/>
      <c r="K250" s="18"/>
    </row>
    <row r="251" spans="1:12" s="52" customFormat="1" x14ac:dyDescent="0.2">
      <c r="A251" s="129" t="s">
        <v>150</v>
      </c>
      <c r="C251" s="129"/>
      <c r="D251" s="130"/>
      <c r="E251" s="129"/>
      <c r="F251" s="131"/>
      <c r="G251" s="131"/>
      <c r="H251" s="131"/>
      <c r="I251" s="132"/>
    </row>
    <row r="252" spans="1:12" s="52" customFormat="1" x14ac:dyDescent="0.2">
      <c r="B252" s="133" t="s">
        <v>151</v>
      </c>
      <c r="C252" s="129"/>
      <c r="D252" s="156">
        <f>D246*1000/D255</f>
        <v>5.8237162745246679E-2</v>
      </c>
      <c r="E252" s="132"/>
      <c r="F252" s="132">
        <f>F246*1000/F255</f>
        <v>-4.1145994256392836E-2</v>
      </c>
      <c r="G252" s="132"/>
      <c r="H252" s="132">
        <f>H246*1000/H255</f>
        <v>0.15508749257372073</v>
      </c>
    </row>
    <row r="253" spans="1:12" s="52" customFormat="1" x14ac:dyDescent="0.2">
      <c r="B253" s="133" t="s">
        <v>152</v>
      </c>
      <c r="C253" s="129"/>
      <c r="D253" s="156">
        <f>D249*1000/D257</f>
        <v>5.8032605006050349E-2</v>
      </c>
      <c r="E253" s="134"/>
      <c r="F253" s="134">
        <f>F249*1000/F257</f>
        <v>-4.1145994256392836E-2</v>
      </c>
      <c r="G253" s="134"/>
      <c r="H253" s="134">
        <f>H249*1000/H257</f>
        <v>0.15446245687311788</v>
      </c>
    </row>
    <row r="254" spans="1:12" s="52" customFormat="1" x14ac:dyDescent="0.2">
      <c r="A254" s="135"/>
      <c r="B254" s="135"/>
      <c r="C254" s="129"/>
      <c r="D254" s="156"/>
      <c r="E254" s="132"/>
      <c r="F254" s="132"/>
      <c r="G254" s="132"/>
      <c r="H254" s="132"/>
    </row>
    <row r="255" spans="1:12" s="52" customFormat="1" x14ac:dyDescent="0.2">
      <c r="A255" s="136"/>
      <c r="B255" s="136" t="s">
        <v>153</v>
      </c>
      <c r="C255" s="114"/>
      <c r="D255" s="152">
        <v>216665775</v>
      </c>
      <c r="E255" s="137"/>
      <c r="F255" s="6">
        <v>217323707</v>
      </c>
      <c r="G255" s="6"/>
      <c r="H255" s="6">
        <v>217238666</v>
      </c>
    </row>
    <row r="256" spans="1:12" s="52" customFormat="1" x14ac:dyDescent="0.2">
      <c r="A256" s="136"/>
      <c r="B256" s="136" t="s">
        <v>154</v>
      </c>
      <c r="C256" s="114"/>
      <c r="D256" s="152">
        <v>763720</v>
      </c>
      <c r="E256" s="137"/>
      <c r="F256" s="6">
        <v>0</v>
      </c>
      <c r="G256" s="6"/>
      <c r="H256" s="6">
        <v>879061</v>
      </c>
    </row>
    <row r="257" spans="1:20" s="52" customFormat="1" x14ac:dyDescent="0.2">
      <c r="A257" s="138"/>
      <c r="B257" s="138" t="s">
        <v>155</v>
      </c>
      <c r="C257" s="72"/>
      <c r="D257" s="150">
        <f>SUM(D255:D256)</f>
        <v>217429495</v>
      </c>
      <c r="E257" s="6"/>
      <c r="F257" s="5">
        <f>SUM(F255:F256)</f>
        <v>217323707</v>
      </c>
      <c r="G257" s="6"/>
      <c r="H257" s="5">
        <f>SUM(H255:H256)</f>
        <v>218117727</v>
      </c>
    </row>
    <row r="258" spans="1:20" s="139" customFormat="1" x14ac:dyDescent="0.2">
      <c r="A258" s="18" t="s">
        <v>156</v>
      </c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28"/>
    </row>
    <row r="259" spans="1:20" s="139" customFormat="1" x14ac:dyDescent="0.2">
      <c r="A259" s="18" t="s">
        <v>157</v>
      </c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28"/>
    </row>
    <row r="260" spans="1:20" s="139" customFormat="1" x14ac:dyDescent="0.2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28"/>
    </row>
    <row r="261" spans="1:20" s="139" customFormat="1" x14ac:dyDescent="0.2">
      <c r="A261" s="41"/>
      <c r="B261" s="41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28"/>
    </row>
    <row r="262" spans="1:20" x14ac:dyDescent="0.2">
      <c r="I262" s="18"/>
    </row>
    <row r="263" spans="1:20" x14ac:dyDescent="0.2">
      <c r="I263" s="18"/>
    </row>
  </sheetData>
  <mergeCells count="52">
    <mergeCell ref="D241:F241"/>
    <mergeCell ref="D243:H243"/>
    <mergeCell ref="D208:F208"/>
    <mergeCell ref="D209:F209"/>
    <mergeCell ref="D211:H211"/>
    <mergeCell ref="D225:F225"/>
    <mergeCell ref="D227:H227"/>
    <mergeCell ref="D240:F240"/>
    <mergeCell ref="D182:H182"/>
    <mergeCell ref="D197:F197"/>
    <mergeCell ref="J197:K197"/>
    <mergeCell ref="D198:F198"/>
    <mergeCell ref="J198:K198"/>
    <mergeCell ref="D200:H200"/>
    <mergeCell ref="J200:K200"/>
    <mergeCell ref="D154:H154"/>
    <mergeCell ref="I154:J154"/>
    <mergeCell ref="D164:F164"/>
    <mergeCell ref="D166:H166"/>
    <mergeCell ref="D179:F179"/>
    <mergeCell ref="D180:F180"/>
    <mergeCell ref="D140:H140"/>
    <mergeCell ref="J140:K140"/>
    <mergeCell ref="D151:F151"/>
    <mergeCell ref="I151:J151"/>
    <mergeCell ref="D152:F152"/>
    <mergeCell ref="I152:J152"/>
    <mergeCell ref="D126:F126"/>
    <mergeCell ref="D128:H128"/>
    <mergeCell ref="I128:J128"/>
    <mergeCell ref="D137:F137"/>
    <mergeCell ref="J137:K137"/>
    <mergeCell ref="D138:F138"/>
    <mergeCell ref="J138:K138"/>
    <mergeCell ref="D93:F93"/>
    <mergeCell ref="D95:H95"/>
    <mergeCell ref="D113:F113"/>
    <mergeCell ref="D114:F114"/>
    <mergeCell ref="D116:H116"/>
    <mergeCell ref="D125:F125"/>
    <mergeCell ref="D50:F50"/>
    <mergeCell ref="D52:H52"/>
    <mergeCell ref="D81:F81"/>
    <mergeCell ref="D82:F82"/>
    <mergeCell ref="D84:H84"/>
    <mergeCell ref="D92:F92"/>
    <mergeCell ref="A1:O1"/>
    <mergeCell ref="A2:O2"/>
    <mergeCell ref="D33:F33"/>
    <mergeCell ref="D34:F34"/>
    <mergeCell ref="D36:H36"/>
    <mergeCell ref="D49:F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Bard Stenberg</dc:creator>
  <cp:lastModifiedBy>Bard Stenberg</cp:lastModifiedBy>
  <dcterms:created xsi:type="dcterms:W3CDTF">2012-05-07T14:40:42Z</dcterms:created>
  <dcterms:modified xsi:type="dcterms:W3CDTF">2012-05-07T14:46:41Z</dcterms:modified>
</cp:coreProperties>
</file>