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8800" windowHeight="10965"/>
  </bookViews>
  <sheets>
    <sheet name="IS and OCI" sheetId="9" r:id="rId1"/>
    <sheet name="BS" sheetId="11" r:id="rId2"/>
    <sheet name="Equity" sheetId="17" r:id="rId3"/>
    <sheet name="CF" sheetId="16" r:id="rId4"/>
    <sheet name="Key tables" sheetId="10" r:id="rId5"/>
    <sheet name="Notes" sheetId="18" r:id="rId6"/>
    <sheet name="Note 1 table" sheetId="22" r:id="rId7"/>
    <sheet name="Note 2 table" sheetId="19" r:id="rId8"/>
    <sheet name="Note 17 table" sheetId="28" r:id="rId9"/>
  </sheets>
  <definedNames>
    <definedName name="ARCQ_CF_account_receivabale_etc_Ht">#REF!</definedName>
    <definedName name="ARCQ_CF_accounts_payable_Ht">#REF!</definedName>
    <definedName name="ARCQ_CF_cash_beginning_of_periode_Ht">#REF!</definedName>
    <definedName name="ARCQ_CF_deferred_revenues_Ht">#REF!</definedName>
    <definedName name="ARCQ_CF_depreciation_Ht">#REF!</definedName>
    <definedName name="ARCQ_CF_income_taxes_paid_Ht">#REF!</definedName>
    <definedName name="ARCQ_CF_interest_expense_Ht">#REF!</definedName>
    <definedName name="ARCQ_CF_interest_paid_debt_Ht">#REF!</definedName>
    <definedName name="ARCQ_CF_investment_intangible_assets_Ht">#REF!</definedName>
    <definedName name="ARCQ_CF_investment_MCL_Ht">#REF!</definedName>
    <definedName name="ARCQ_CF_investment_other_assets_Ht">#REF!</definedName>
    <definedName name="ARCQ_CF_investment_property_Ht">#REF!</definedName>
    <definedName name="ARCQ_CF_loss_gain_sale_of_assets_Ht">#REF!</definedName>
    <definedName name="ARCQ_CF_NET_CASH_END_OF_PERIOD_Ht">#REF!</definedName>
    <definedName name="ARCQ_CF_NET_CASH_FINANCING_Ht">#REF!</definedName>
    <definedName name="ARCQ_CF_NET_CASH_INVESTING_Ht">#REF!</definedName>
    <definedName name="ARCQ_CF_NET_CASH_OPERATING_Ht">#REF!</definedName>
    <definedName name="ARCQ_CF_net_change_revolving_credit_Ht">#REF!</definedName>
    <definedName name="ARCQ_CF_Net_inc_dec_cash_Ht">#REF!</definedName>
    <definedName name="ARCQ_CF_Net_income_Ht">#REF!</definedName>
    <definedName name="ARCQ_CF_other_items_Ht">#REF!</definedName>
    <definedName name="ARCQ_CF_other_items_operating_activities_Ht">#REF!</definedName>
    <definedName name="ARCQ_CF_other_items_operating_activities_LT_Ht">#REF!</definedName>
    <definedName name="ARCQ_CF_payment_lease_classified_as_interest_Ht">#REF!</definedName>
    <definedName name="ARCQ_CF_payment_lease_liabilities_Ht">#REF!</definedName>
    <definedName name="ARCQ_CF_proceeds_from_sale_of_assets_Ht">#REF!</definedName>
    <definedName name="ARCQ_CF_repayment_debt_Ht">#REF!</definedName>
    <definedName name="ARCQ_CF_share_of_results_Ht">#REF!</definedName>
    <definedName name="ARCQ_CostSale_Gross_Ht">#REF!</definedName>
    <definedName name="ARCQ_CostSales_net_Ht">#REF!</definedName>
    <definedName name="ARCQ_CostSales_Steaming_Ht">#REF!</definedName>
    <definedName name="ARCQ_Depreciation_CapMC_Ht">#REF!</definedName>
    <definedName name="ARCQ_Depreciation_CapSteam_Ht">#REF!</definedName>
    <definedName name="ARCQ_Depreciation_Def_Steaming_Ht">#REF!</definedName>
    <definedName name="ARCQ_Depreciation_Gross_Ht">#REF!</definedName>
    <definedName name="ARCQ_Depreciation_Net_Ht">#REF!</definedName>
    <definedName name="ARCQ_FinancialOther_Agio_Ht">#REF!</definedName>
    <definedName name="ARCQ_FinancialOther_Ht">#REF!</definedName>
    <definedName name="ARCQ_FinancialOther_InterestIncome_Ht">#REF!</definedName>
    <definedName name="ARCQ_FinancialOther_Other_Ht">#REF!</definedName>
    <definedName name="ARCQ_impairment_otherintangibleassets_Ht">#REF!</definedName>
    <definedName name="ARCQ_impairment_propertyandequipment_Ht">#REF!</definedName>
    <definedName name="ARCQ_Income_tax_current_tax_Ht">#REF!</definedName>
    <definedName name="ARCQ_InterestExpenses_CAP_Ht">#REF!</definedName>
    <definedName name="ARCQ_InterestExpenses_Gross_Ht">#REF!</definedName>
    <definedName name="ARCQ_InterestExpenses_Lease_Ht">#REF!</definedName>
    <definedName name="ARCQ_InterestExpenses_NET_Ht">#REF!</definedName>
    <definedName name="ARCQ_MCAmort_Accelerated_REP_Ht">#REF!</definedName>
    <definedName name="ARCQ_MCAmort_Amortization_REP_Ht">#REF!</definedName>
    <definedName name="ARCQ_MCAmort_AmortOnly_SEG_Ht">#REF!</definedName>
    <definedName name="ARCQ_MCAmort_Impairment_REP_Ht">#REF!</definedName>
    <definedName name="ARCQ_MCAmort_TOTAL_REP_Ht">#REF!</definedName>
    <definedName name="ARCQ_MCCAP_Cash_Ht">#REF!</definedName>
    <definedName name="ARCQ_NOTE9_Change_Capital_lease_ONLY_Ht">#REF!</definedName>
    <definedName name="ARCQ_NOTE9_Change_WC_and_Capital_lease_Ht">#REF!</definedName>
    <definedName name="ARCQ_NOTE9_other_Ht">#REF!</definedName>
    <definedName name="ARCQ_NOTE9_processing_equipment_Ht">#REF!</definedName>
    <definedName name="ARCQ_NOTE9_seismic_Ht">#REF!</definedName>
    <definedName name="ARCQ_NOTE9_vessel_upgrade_Ht">#REF!</definedName>
    <definedName name="ARCQ_other_charges_onerous_customercontr_Ht">#REF!</definedName>
    <definedName name="ARCQ_other_charges_onerous_leasecontr_Ht">#REF!</definedName>
    <definedName name="ARCQ_other_charges_OTHER_Ht">#REF!</definedName>
    <definedName name="ARCQ_other_charges_severance_Ht">#REF!</definedName>
    <definedName name="ARCQ_other_charges_writdown_supply_Ht">#REF!</definedName>
    <definedName name="ARCQ_RaD_Cap_Ht">#REF!</definedName>
    <definedName name="ARCQ_RaD_Gross_Ht">#REF!</definedName>
    <definedName name="ARCQ_RaD_Net_Ht">#REF!</definedName>
    <definedName name="ARCQ_Revenues_CONTRACT_Ht">#REF!</definedName>
    <definedName name="ARCQ_Revenues_IMG_Ht">#REF!</definedName>
    <definedName name="ARCQ_Revenues_MCLATE_Ht">#REF!</definedName>
    <definedName name="ARCQ_Revenues_MCPREF_REP_Ht">#REF!</definedName>
    <definedName name="ARCQ_Revenues_MCPREF_SEG_Ht">#REF!</definedName>
    <definedName name="ARCQ_Revenues_OTHER_Ht">#REF!</definedName>
    <definedName name="ARCQ_Revenues_Total_REP_Ht">#REF!</definedName>
    <definedName name="ARCQ_Revenues_Total_SEG_Ht">#REF!</definedName>
    <definedName name="ARCQ_SGA_Ht">#REF!</definedName>
    <definedName name="ARCQ_ShareAssociated_Ht">#REF!</definedName>
    <definedName name="ARCQ_Special_Ht">#REF!</definedName>
    <definedName name="ARCQ_TaxDeferred_Ht">#REF!</definedName>
    <definedName name="ARCQ_TaxExpense_Ht">#REF!</definedName>
    <definedName name="ARCQ_vessel_allocation_contract_Ht">#REF!</definedName>
    <definedName name="ARCQ_vessel_allocation_Multiclient_Ht">#REF!</definedName>
    <definedName name="ARCQ_vessel_allocation_stacked_standby_Ht">#REF!</definedName>
    <definedName name="ARCQ_vessel_allocation_steaming_Ht">#REF!</definedName>
    <definedName name="ARCQ_vessel_allocation_yard_Ht">#REF!</definedName>
    <definedName name="ARCY_BS_AccOtherLiabilities_Ht">#REF!</definedName>
    <definedName name="ARCY_BS_AccruedRevenuesOther_Ht">#REF!</definedName>
    <definedName name="ARCY_BS_Accumulated_earnings_Ht">#REF!</definedName>
    <definedName name="ARCY_BS_additional_paid_in_capital_Ht">#REF!</definedName>
    <definedName name="ARCY_BS_AP_Ht">#REF!</definedName>
    <definedName name="ARCY_BS_AR_Net_Ht">#REF!</definedName>
    <definedName name="ARCY_BS_AssetHeldSale_Ht">#REF!</definedName>
    <definedName name="ARCY_BS_Cash_Ht">#REF!</definedName>
    <definedName name="ARCY_BS_common_stock_Ht">#REF!</definedName>
    <definedName name="ARCY_BS_DeffRev_Ht">#REF!</definedName>
    <definedName name="ARCY_BS_DeffTaxLiab_Ht">#REF!</definedName>
    <definedName name="ARCY_BS_IBD_LT_CapLease_Ht">#REF!</definedName>
    <definedName name="ARCY_BS_IBD_LT_Ht">#REF!</definedName>
    <definedName name="ARCY_BS_IBD_ST_ExLease_Ht">#REF!</definedName>
    <definedName name="ARCY_BS_IBD_ST_Leases_Ht">#REF!</definedName>
    <definedName name="ARCY_BS_IncomeTaxPayable_Ht">#REF!</definedName>
    <definedName name="ARCY_BS_MC_Ht">#REF!</definedName>
    <definedName name="ARCY_BS_Other_capital_reserves_Ht">#REF!</definedName>
    <definedName name="ARCY_BS_OtherCurrentAssets_Ht">#REF!</definedName>
    <definedName name="ARCY_BS_OtherIntangibleAssets_Ht">#REF!</definedName>
    <definedName name="ARCY_BS_OtherLongTermLiab_Ht">#REF!</definedName>
    <definedName name="ARCY_BS_OtherLTAssets_Ht">#REF!</definedName>
    <definedName name="ARCY_BS_PPE_Ht">#REF!</definedName>
    <definedName name="ARCY_BS_RestrictedLT_Ht">#REF!</definedName>
    <definedName name="ARCY_BS_RestrictedST_Ht">#REF!</definedName>
    <definedName name="ARCY_CF_account_receivabale_etc_Ht">#REF!</definedName>
    <definedName name="ARCY_CF_accounts_payable_Ht">#REF!</definedName>
    <definedName name="ARCY_CF_cash_beginning_of_periode_Ht">#REF!</definedName>
    <definedName name="ARCY_CF_deferred_revenues_Ht">#REF!</definedName>
    <definedName name="ARCY_CF_depreciation_Ht">#REF!</definedName>
    <definedName name="ARCY_CF_income_taxes_paid_Ht">#REF!</definedName>
    <definedName name="ARCY_CF_interest_expense_Ht">#REF!</definedName>
    <definedName name="ARCY_CF_interest_paid_debt_Ht">#REF!</definedName>
    <definedName name="ARCY_CF_investment_intangible_assets_Ht">#REF!</definedName>
    <definedName name="ARCY_CF_investment_MCL_Ht">#REF!</definedName>
    <definedName name="ARCY_CF_investment_other_assets_Ht">#REF!</definedName>
    <definedName name="ARCY_CF_investment_property_Ht">#REF!</definedName>
    <definedName name="ARCY_CF_loss_gain_sale_of_assets_Ht">#REF!</definedName>
    <definedName name="ARCY_CF_NET_CASH_END_OF_PERIOD_Ht">#REF!</definedName>
    <definedName name="ARCY_CF_NET_CASH_FINANCING_Ht">#REF!</definedName>
    <definedName name="ARCY_CF_NET_CASH_INVESTING_Ht">#REF!</definedName>
    <definedName name="ARCY_CF_NET_CASH_OPERATING_Ht">#REF!</definedName>
    <definedName name="ARCY_CF_net_change_revolving_credit_Ht">#REF!</definedName>
    <definedName name="ARCY_CF_Net_inc_dec_cash_Ht">#REF!</definedName>
    <definedName name="ARCY_CF_Net_income_Ht">#REF!</definedName>
    <definedName name="ARCY_CF_other_items_Ht">#REF!</definedName>
    <definedName name="ARCY_CF_other_items_operating_activities_Ht">#REF!</definedName>
    <definedName name="ARCY_CF_other_items_operating_activities_LT_Ht">#REF!</definedName>
    <definedName name="ARCY_CF_payment_lease_classified_as_interest_Ht">#REF!</definedName>
    <definedName name="ARCY_CF_payment_lease_liabilities_Ht">#REF!</definedName>
    <definedName name="ARCY_CF_proceeds_from_sale_of_assets_Ht">#REF!</definedName>
    <definedName name="ARCY_CF_repayment_debt_Ht">#REF!</definedName>
    <definedName name="ARCY_CF_share_of_results_Ht">#REF!</definedName>
    <definedName name="ARCY_CostSale_Gross_Ht">#REF!</definedName>
    <definedName name="ARCY_CostSales_net_Ht">#REF!</definedName>
    <definedName name="ARCY_CostSales_Steaming_Ht">#REF!</definedName>
    <definedName name="ARCY_Depreciation_CapMC_Ht">#REF!</definedName>
    <definedName name="ARCY_Depreciation_CapSteam_Ht">#REF!</definedName>
    <definedName name="ARCY_Depreciation_Def_Steaming_Ht">#REF!</definedName>
    <definedName name="ARCY_Depreciation_Gross_Ht">#REF!</definedName>
    <definedName name="ARCY_Depreciation_Net_Ht">#REF!</definedName>
    <definedName name="ARCY_FinancialOther_Agio_Ht">#REF!</definedName>
    <definedName name="ARCY_FinancialOther_Ht">#REF!</definedName>
    <definedName name="ARCY_FinancialOther_InterestIncome_Ht">#REF!</definedName>
    <definedName name="ARCY_FinancialOther_Other_Ht">#REF!</definedName>
    <definedName name="ARCY_impairment_otherintangibleassets_Ht">#REF!</definedName>
    <definedName name="ARCY_impairment_propertyandequipment_Ht">#REF!</definedName>
    <definedName name="ARCY_Income_tax_current_tax_Ht">#REF!</definedName>
    <definedName name="ARCY_InterestExpenses_CAP_Ht">#REF!</definedName>
    <definedName name="ARCY_InterestExpenses_Gross_Ht">#REF!</definedName>
    <definedName name="ARCY_InterestExpenses_Lease_Ht">#REF!</definedName>
    <definedName name="ARCY_InterestExpenses_NET_Ht">#REF!</definedName>
    <definedName name="ARCY_MCAmort_Accelerated_REP_Ht">#REF!</definedName>
    <definedName name="ARCY_MCAmort_Amortization_REP_Ht">#REF!</definedName>
    <definedName name="ARCY_MCAmort_AmortOnly_SEG_Ht">#REF!</definedName>
    <definedName name="ARCY_MCAmort_Impairment_REP_Ht">#REF!</definedName>
    <definedName name="ARCY_MCAmort_TOTAL_REP_Ht">#REF!</definedName>
    <definedName name="ARCY_MCCAP_Cash_Ht">#REF!</definedName>
    <definedName name="ARCY_NOTE9_Change_Capital_lease_ONLY_Ht">#REF!</definedName>
    <definedName name="ARCY_NOTE9_Change_WC_and_Capital_lease_Ht">#REF!</definedName>
    <definedName name="ARCY_NOTE9_other_Ht">#REF!</definedName>
    <definedName name="ARCY_NOTE9_processing_equipment_Ht">#REF!</definedName>
    <definedName name="ARCY_NOTE9_seismic_Ht">#REF!</definedName>
    <definedName name="ARCY_NOTE9_vessel_upgrade_Ht">#REF!</definedName>
    <definedName name="ARCY_other_charges_onerous_customercontr_Ht">#REF!</definedName>
    <definedName name="ARCY_other_charges_onerous_leasecontr_Ht">#REF!</definedName>
    <definedName name="ARCY_other_charges_OTHER_Ht">#REF!</definedName>
    <definedName name="ARCY_other_charges_severance_Ht">#REF!</definedName>
    <definedName name="ARCY_other_charges_writdown_supply_Ht">#REF!</definedName>
    <definedName name="ARCY_RaD_Cap_Ht">#REF!</definedName>
    <definedName name="ARCY_RaD_Gross_Ht">#REF!</definedName>
    <definedName name="ARCY_RaD_Net_Ht">#REF!</definedName>
    <definedName name="ARCY_Revenues_CONTRACT_Ht">#REF!</definedName>
    <definedName name="ARCY_Revenues_IMG_Ht">#REF!</definedName>
    <definedName name="ARCY_Revenues_MCLATE_Ht">#REF!</definedName>
    <definedName name="ARCY_Revenues_MCPREF_REP_Ht">#REF!</definedName>
    <definedName name="ARCY_Revenues_MCPREF_SEG_Ht">#REF!</definedName>
    <definedName name="ARCY_Revenues_OTHER_Ht">#REF!</definedName>
    <definedName name="ARCY_Revenues_Total_REP_Ht">#REF!</definedName>
    <definedName name="ARCY_Revenues_Total_SEG_Ht">#REF!</definedName>
    <definedName name="ARCY_SGA_Ht">#REF!</definedName>
    <definedName name="ARCY_ShareAssociated_Ht">#REF!</definedName>
    <definedName name="ARCY_Special_Ht">#REF!</definedName>
    <definedName name="ARCY_TaxDeferred_Ht">#REF!</definedName>
    <definedName name="ARCY_TaxExpense_Ht">#REF!</definedName>
    <definedName name="ARCY_vessel_allocation_contract_Ht">#REF!</definedName>
    <definedName name="ARCY_vessel_allocation_Multiclient_Ht">#REF!</definedName>
    <definedName name="ARCY_vessel_allocation_stacked_standby_Ht">#REF!</definedName>
    <definedName name="ARCY_vessel_allocation_steaming_Ht">#REF!</definedName>
    <definedName name="ARCY_vessel_allocation_yard_Ht">#REF!</definedName>
    <definedName name="ARCYEAR_BS_AccOtherLiabilities_Ht">#REF!</definedName>
    <definedName name="ARCYEAR_BS_AccruedRevenuesOther_Ht">#REF!</definedName>
    <definedName name="ARCYEAR_BS_Accumulated_earnings_Ht">#REF!</definedName>
    <definedName name="ARCYEAR_BS_additional_paid_in_capital_Ht">#REF!</definedName>
    <definedName name="ARCYEAR_BS_AP_Ht">#REF!</definedName>
    <definedName name="ARCYEAR_BS_AR_Net_Ht">#REF!</definedName>
    <definedName name="ARCYEAR_BS_AssetHeldSale_Ht">#REF!</definedName>
    <definedName name="ARCYEAR_BS_Cash_Ht">#REF!</definedName>
    <definedName name="ARCYEAR_BS_common_stock_Ht">#REF!</definedName>
    <definedName name="ARCYEAR_BS_DeffRev_Ht">#REF!</definedName>
    <definedName name="ARCYEAR_BS_DeffTaxLiab_Ht">#REF!</definedName>
    <definedName name="ARCYEAR_BS_IBD_LT_CapLease_Ht">#REF!</definedName>
    <definedName name="ARCYEAR_BS_IBD_LT_Ht">#REF!</definedName>
    <definedName name="ARCYEAR_BS_IBD_ST_ExLease_Ht">#REF!</definedName>
    <definedName name="ARCYEAR_BS_IBD_ST_Leases_Ht">#REF!</definedName>
    <definedName name="ARCYEAR_BS_IncomeTaxPayable_Ht">#REF!</definedName>
    <definedName name="ARCYEAR_BS_MC_Ht">#REF!</definedName>
    <definedName name="ARCYEAR_BS_Other_capital_reserves_Ht">#REF!</definedName>
    <definedName name="ARCYEAR_BS_OtherCurrentAssets_Ht">#REF!</definedName>
    <definedName name="ARCYEAR_BS_OtherIntangibleAssets_Ht">#REF!</definedName>
    <definedName name="ARCYEAR_BS_OtherLongTermLiab_Ht">#REF!</definedName>
    <definedName name="ARCYEAR_BS_OtherLTAssets_Ht">#REF!</definedName>
    <definedName name="ARCYEAR_BS_PPE_Ht">#REF!</definedName>
    <definedName name="ARCYEAR_BS_RestrictedLT_Ht">#REF!</definedName>
    <definedName name="ARCYEAR_BS_RestrictedST_Ht">#REF!</definedName>
    <definedName name="ARCYEAR_CF_account_receivabale_etc_Ht">#REF!</definedName>
    <definedName name="ARCYEAR_CF_accounts_payable_Ht">#REF!</definedName>
    <definedName name="ARCYEAR_CF_cash_beginning_of_periode_Ht">#REF!</definedName>
    <definedName name="ARCYEAR_CF_deferred_revenues_Ht">#REF!</definedName>
    <definedName name="ARCYEAR_CF_depreciation_Ht">#REF!</definedName>
    <definedName name="ARCYEAR_CF_income_taxes_paid_Ht">#REF!</definedName>
    <definedName name="ARCYEAR_CF_interest_expense_Ht">#REF!</definedName>
    <definedName name="ARCYEAR_CF_interest_paid_debt_Ht">#REF!</definedName>
    <definedName name="ARCYEAR_CF_investment_intangible_assets_Ht">#REF!</definedName>
    <definedName name="ARCYEAR_CF_investment_MCL_Ht">#REF!</definedName>
    <definedName name="ARCYEAR_CF_investment_other_assets_Ht">#REF!</definedName>
    <definedName name="ARCYEAR_CF_investment_property_Ht">#REF!</definedName>
    <definedName name="ARCYEAR_CF_loss_gain_sale_of_assets_Ht">#REF!</definedName>
    <definedName name="ARCYEAR_CF_NET_CASH_END_OF_PERIOD_Ht">#REF!</definedName>
    <definedName name="ARCYEAR_CF_NET_CASH_FINANCING_Ht">#REF!</definedName>
    <definedName name="ARCYEAR_CF_NET_CASH_INVESTING_Ht">#REF!</definedName>
    <definedName name="ARCYEAR_CF_NET_CASH_OPERATING_Ht">#REF!</definedName>
    <definedName name="ARCYEAR_CF_net_change_revolving_credit_Ht">#REF!</definedName>
    <definedName name="ARCYEAR_CF_Net_inc_dec_cash_Ht">#REF!</definedName>
    <definedName name="ARCYEAR_CF_Net_income_Ht">#REF!</definedName>
    <definedName name="ARCYEAR_CF_other_items_Ht">#REF!</definedName>
    <definedName name="ARCYEAR_CF_other_items_operating_activities_Ht">#REF!</definedName>
    <definedName name="ARCYEAR_CF_other_items_operating_activities_LT_Ht">#REF!</definedName>
    <definedName name="ARCYEAR_CF_payment_lease_classified_as_interest_Ht">#REF!</definedName>
    <definedName name="ARCYEAR_CF_payment_lease_liabilities_Ht">#REF!</definedName>
    <definedName name="ARCYEAR_CF_proceeds_from_sale_of_assets_Ht">#REF!</definedName>
    <definedName name="ARCYEAR_CF_repayment_debt_Ht">#REF!</definedName>
    <definedName name="ARCYEAR_CF_share_of_results_Ht">#REF!</definedName>
    <definedName name="ARCYEAR_CostSale_Gross_Ht">#REF!</definedName>
    <definedName name="ARCYEAR_CostSales_net_Ht">#REF!</definedName>
    <definedName name="ARCYEAR_CostSales_Steaming_Ht">#REF!</definedName>
    <definedName name="ARCYEAR_Depreciation_CapMC_Ht">#REF!</definedName>
    <definedName name="ARCYEAR_Depreciation_CapSteam_Ht">#REF!</definedName>
    <definedName name="ARCYEAR_Depreciation_Def_Steaming_Ht">#REF!</definedName>
    <definedName name="ARCYEAR_Depreciation_Gross_Ht">#REF!</definedName>
    <definedName name="ARCYEAR_Depreciation_Net_Ht">#REF!</definedName>
    <definedName name="ARCYEAR_FinancialOther_Agio_Ht">#REF!</definedName>
    <definedName name="ARCYEAR_FinancialOther_Ht">#REF!</definedName>
    <definedName name="ARCYEAR_FinancialOther_InterestIncome_Ht">#REF!</definedName>
    <definedName name="ARCYEAR_FinancialOther_Other_Ht">#REF!</definedName>
    <definedName name="ARCYEAR_impairment_otherintangibleassets_Ht">#REF!</definedName>
    <definedName name="ARCYEAR_impairment_propertyandequipment_Ht">#REF!</definedName>
    <definedName name="ARCYEAR_Income_tax_current_tax_Ht">#REF!</definedName>
    <definedName name="ARCYEAR_InterestExpenses_CAP_Ht">#REF!</definedName>
    <definedName name="ARCYEAR_InterestExpenses_Gross_Ht">#REF!</definedName>
    <definedName name="ARCYEAR_InterestExpenses_Lease_Ht">#REF!</definedName>
    <definedName name="ARCYEAR_InterestExpenses_NET_Ht">#REF!</definedName>
    <definedName name="ARCYEAR_MCAmort_Accelerated_REP_Ht">#REF!</definedName>
    <definedName name="ARCYEAR_MCAmort_Amortization_REP_Ht">#REF!</definedName>
    <definedName name="ARCYEAR_MCAmort_AmortOnly_SEG_Ht">#REF!</definedName>
    <definedName name="ARCYEAR_MCAmort_Impairment_REP_Ht">#REF!</definedName>
    <definedName name="ARCYEAR_MCAmort_TOTAL_REP_Ht">#REF!</definedName>
    <definedName name="ARCYEAR_MCCAP_Cash_Ht">#REF!</definedName>
    <definedName name="ARCYEAR_NOTE9_Change_Capital_lease_ONLY_Ht">#REF!</definedName>
    <definedName name="ARCYEAR_NOTE9_Change_WC_and_Capital_lease_Ht">#REF!</definedName>
    <definedName name="ARCYEAR_NOTE9_other_Ht">#REF!</definedName>
    <definedName name="ARCYEAR_NOTE9_processing_equipment_Ht">#REF!</definedName>
    <definedName name="ARCYEAR_NOTE9_seismic_Ht">#REF!</definedName>
    <definedName name="ARCYEAR_NOTE9_vessel_upgrade_Ht">#REF!</definedName>
    <definedName name="ARCYEAR_other_charges_onerous_customercontr_Ht">#REF!</definedName>
    <definedName name="ARCYEAR_other_charges_onerous_leasecontr_Ht">#REF!</definedName>
    <definedName name="ARCYEAR_other_charges_OTHER_Ht">#REF!</definedName>
    <definedName name="ARCYEAR_other_charges_severance_Ht">#REF!</definedName>
    <definedName name="ARCYEAR_other_charges_writdown_supply_Ht">#REF!</definedName>
    <definedName name="ARCYEAR_RaD_Cap_Ht">#REF!</definedName>
    <definedName name="ARCYEAR_RaD_Gross_Ht">#REF!</definedName>
    <definedName name="ARCYEAR_RaD_Net_Ht">#REF!</definedName>
    <definedName name="ARCYEAR_Revenues_CONTRACT_Ht">#REF!</definedName>
    <definedName name="ARCYEAR_Revenues_IMG_Ht">#REF!</definedName>
    <definedName name="ARCYEAR_Revenues_MCLATE_Ht">#REF!</definedName>
    <definedName name="ARCYEAR_Revenues_MCPREF_REP_Ht">#REF!</definedName>
    <definedName name="ARCYEAR_Revenues_MCPREF_SEG_Ht">#REF!</definedName>
    <definedName name="ARCYEAR_Revenues_OTHER_Ht">#REF!</definedName>
    <definedName name="ARCYEAR_Revenues_Total_REP_Ht">#REF!</definedName>
    <definedName name="ARCYEAR_Revenues_Total_SEG_Ht">#REF!</definedName>
    <definedName name="ARCYEAR_SGA_Ht">#REF!</definedName>
    <definedName name="ARCYEAR_ShareAssociated_Ht">#REF!</definedName>
    <definedName name="ARCYEAR_Special_Ht">#REF!</definedName>
    <definedName name="ARCYEAR_TaxDeferred_Ht">#REF!</definedName>
    <definedName name="ARCYEAR_TaxExpense_Ht">#REF!</definedName>
    <definedName name="ARCYEAR_vessel_allocation_contract_Ht">#REF!</definedName>
    <definedName name="ARCYEAR_vessel_allocation_Multiclient_Ht">#REF!</definedName>
    <definedName name="ARCYEAR_vessel_allocation_stacked_standby_Ht">#REF!</definedName>
    <definedName name="ARCYEAR_vessel_allocation_steaming_Ht">#REF!</definedName>
    <definedName name="ARCYEAR_vessel_allocation_yard_Ht">#REF!</definedName>
    <definedName name="Bredde">#REF!</definedName>
    <definedName name="BS_AccOtherLiabilities_Ht">#REF!</definedName>
    <definedName name="BS_AccruedRevenuesOther_AccruedRev_Ht">#REF!</definedName>
    <definedName name="BS_AccruedRevenuesOther_Ht">#REF!</definedName>
    <definedName name="BS_AccruedRevenuesOther_Other_Ht">#REF!</definedName>
    <definedName name="BS_AP_Ht">#REF!</definedName>
    <definedName name="BS_AR_Gross_Ht">#REF!</definedName>
    <definedName name="BS_AR_lossProvsion_Ht">#REF!</definedName>
    <definedName name="BS_AR_Net_Ht">#REF!</definedName>
    <definedName name="BS_AssetHeldSale_Ht">#REF!</definedName>
    <definedName name="BS_Cash_Ht">#REF!</definedName>
    <definedName name="BS_DeffRev_Ht">#REF!</definedName>
    <definedName name="BS_DeffTaxAsset_Ht">#REF!</definedName>
    <definedName name="BS_DeffTaxLiab_Ht">#REF!</definedName>
    <definedName name="BS_IBD_debtIssuance_Ht">#REF!</definedName>
    <definedName name="BS_IBD_LT_CapLease_Ht">#REF!</definedName>
    <definedName name="BS_IBD_LT_Ht">#REF!</definedName>
    <definedName name="BS_IBD_ST_ExLease_Ht">#REF!</definedName>
    <definedName name="BS_IBD_ST_Ht">#REF!</definedName>
    <definedName name="BS_IBD_ST_Leases_Ht">#REF!</definedName>
    <definedName name="BS_IBDLease_LT_Ht">#REF!</definedName>
    <definedName name="BS_IncomeTaxPayable_Ht">#REF!</definedName>
    <definedName name="BS_MC_Completed_Ht">#REF!</definedName>
    <definedName name="BS_MC_Ht">#REF!</definedName>
    <definedName name="BS_MC_WIP_Ht">#REF!</definedName>
    <definedName name="BS_OtherCurrentAssets_Ht">#REF!</definedName>
    <definedName name="BS_OtherIntangibleAssets_Ht">#REF!</definedName>
    <definedName name="BS_OtherLongTermLiab_Ht">#REF!</definedName>
    <definedName name="BS_OtherLTAssets_Ht">#REF!</definedName>
    <definedName name="BS_PPE_Ht">#REF!</definedName>
    <definedName name="BS_RestrictedLT_Ht">#REF!</definedName>
    <definedName name="BS_RestrictedST_Ht">#REF!</definedName>
    <definedName name="CFY_Ht">#REF!</definedName>
    <definedName name="CurrMonth_Ht">#REF!</definedName>
    <definedName name="Default_table_width">#REF!</definedName>
    <definedName name="Index">#REF!</definedName>
    <definedName name="MUSD_Ht">#REF!</definedName>
    <definedName name="PLQ_CapExp_capital_lease_Ht">#REF!</definedName>
    <definedName name="PLQ_CostSale_Gross_Ht">#REF!</definedName>
    <definedName name="PLQ_CostSales_net_Ht">#REF!</definedName>
    <definedName name="PLQ_CostSales_Steaming_Ht">#REF!</definedName>
    <definedName name="PLQ_Depreciation_CapSteam_CapOnly_Ht">#REF!</definedName>
    <definedName name="PLQ_Depreciation_CapSteam_Ht">#REF!</definedName>
    <definedName name="PLQ_Depreciation_gross_Ht">#REF!</definedName>
    <definedName name="PLQ_Depreciation_leased_assets_Ht">#REF!</definedName>
    <definedName name="PLQ_Depreciation_Net_Ht">#REF!</definedName>
    <definedName name="PLQ_FinancialOther_Agio_Ht">#REF!</definedName>
    <definedName name="PLQ_FinancialOther_Ht">#REF!</definedName>
    <definedName name="PLQ_FinancialOther_InterestIncome_Ht">#REF!</definedName>
    <definedName name="PLQ_FinancialOther_Other_Ht">#REF!</definedName>
    <definedName name="PLQ_GrossCashCost_Ht">#REF!</definedName>
    <definedName name="PLQ_impairment_excl_MC_TOTAL_Ht">#REF!</definedName>
    <definedName name="PLQ_impairment_otherintangibleassets_Ht">#REF!</definedName>
    <definedName name="PLQ_impairment_propertyandequipment_Ht">#REF!</definedName>
    <definedName name="PLQ_InterestExpenses_CAP_Ht">#REF!</definedName>
    <definedName name="PLQ_InterestExpenses_Gross_Ht">#REF!</definedName>
    <definedName name="PLQ_InterestExpenses_Lease_Ht">#REF!</definedName>
    <definedName name="PLQ_InterestExpenses_NET_Ht">#REF!</definedName>
    <definedName name="PLQ_MCAmort_Accelerated_REP_Ht">#REF!</definedName>
    <definedName name="PLQ_MCAmort_Accelerated_SEG_Ht">#REF!</definedName>
    <definedName name="PLQ_MCAmort_Amortization_REP_Ht">#REF!</definedName>
    <definedName name="PLQ_MCAmort_Amortization_SEG_Ht">#REF!</definedName>
    <definedName name="PLQ_MCAmort_AmortOnly_REP_Ht">#REF!</definedName>
    <definedName name="PLQ_MCAmort_AmortOnly_SEG_Ht">#REF!</definedName>
    <definedName name="PLQ_MCAmort_Impairment_REP_Ht">#REF!</definedName>
    <definedName name="PLQ_MCAmort_ImpairmentOnly_SEG_Ht">#REF!</definedName>
    <definedName name="PLQ_MCAmort_TOTAL_REP_Ht">#REF!</definedName>
    <definedName name="PLQ_MCAmort_TOTAL_SEG_Ht">#REF!</definedName>
    <definedName name="PLQ_MCCAP_Cash_Ht">#REF!</definedName>
    <definedName name="PLQ_RaD_Cap_Ht">#REF!</definedName>
    <definedName name="PLQ_RaD_Gross_Ht">#REF!</definedName>
    <definedName name="PLQ_RaD_Net_Ht">#REF!</definedName>
    <definedName name="PLQ_Revenues_CONTRACT_Ht">#REF!</definedName>
    <definedName name="PLQ_Revenues_IMG_Ht">#REF!</definedName>
    <definedName name="PLQ_Revenues_MCLATE_Ht">#REF!</definedName>
    <definedName name="PLQ_Revenues_MCPREF_REP_Ht">#REF!</definedName>
    <definedName name="PLQ_Revenues_MCPREF_SEG_Ht">#REF!</definedName>
    <definedName name="PLQ_Revenues_OTHER_Ht">#REF!</definedName>
    <definedName name="PLQ_Revenues_Total_REP_Ht">#REF!</definedName>
    <definedName name="PLQ_Revenues_Total_SEG_Ht">#REF!</definedName>
    <definedName name="PLQ_SGA_Ht">#REF!</definedName>
    <definedName name="PLQ_ShareAssociated_Ht">#REF!</definedName>
    <definedName name="PLQ_Special_CoS_Ht">#REF!</definedName>
    <definedName name="PLQ_Special_SGA_Ht">#REF!</definedName>
    <definedName name="PLQ_TaxContingent_Ht">#REF!</definedName>
    <definedName name="PLQ_TaxDeferred_Ht">#REF!</definedName>
    <definedName name="PLQ_TaxExpense_Ht">#REF!</definedName>
    <definedName name="PLQ_TaxPayable_Ht">#REF!</definedName>
    <definedName name="PLY_CapExp_capital_lease_Ht">#REF!</definedName>
    <definedName name="PLY_CostSale_Gross_Ht">#REF!</definedName>
    <definedName name="PLY_CostSales_net_Ht">#REF!</definedName>
    <definedName name="PLY_CostSales_Steaming_Ht">#REF!</definedName>
    <definedName name="PLY_Depreciation_CapSteam_CapOnly_Ht">#REF!</definedName>
    <definedName name="PLY_Depreciation_CapSteam_Ht">#REF!</definedName>
    <definedName name="PLY_Depreciation_Gross_Ht">#REF!</definedName>
    <definedName name="PLY_Depreciation_leased_assets_Ht">#REF!</definedName>
    <definedName name="PLY_Depreciation_Net_Ht">#REF!</definedName>
    <definedName name="PLY_FinancialOther_Agio_Ht">#REF!</definedName>
    <definedName name="PLY_FinancialOther_Ht">#REF!</definedName>
    <definedName name="PLY_FinancialOther_InterestIncome_Ht">#REF!</definedName>
    <definedName name="PLY_FinancialOther_Other_Ht">#REF!</definedName>
    <definedName name="PLY_GrossCashCost_Ht">#REF!</definedName>
    <definedName name="PLY_impairment_excl_MC_TOTAL_Ht">#REF!</definedName>
    <definedName name="PLY_impairment_otherintangibleassets_Ht">#REF!</definedName>
    <definedName name="PLY_impairment_propertyandequipment_Ht">#REF!</definedName>
    <definedName name="PLY_InterestExpenses_CAP_Ht">#REF!</definedName>
    <definedName name="PLY_InterestExpenses_Gross_Ht">#REF!</definedName>
    <definedName name="PLY_InterestExpenses_Lease_Ht">#REF!</definedName>
    <definedName name="PLY_InterestExpenses_NET_Ht">#REF!</definedName>
    <definedName name="PLY_MCAmort_Accelerated_REP_Ht">#REF!</definedName>
    <definedName name="PLY_MCAmort_Accelerated_SEG_Ht">#REF!</definedName>
    <definedName name="PLY_MCAmort_Amortization_REP_Ht">#REF!</definedName>
    <definedName name="PLY_MCAmort_Amortization_SEG_Ht">#REF!</definedName>
    <definedName name="PLY_MCAmort_AmortOnly_REP_Ht">#REF!</definedName>
    <definedName name="PLY_MCAmort_AmortOnly_SEG_Ht">#REF!</definedName>
    <definedName name="PLY_MCAmort_Impairment_REP_Ht">#REF!</definedName>
    <definedName name="PLY_MCAmort_ImpairmentOnly_SEG_Ht">#REF!</definedName>
    <definedName name="PLY_MCAmort_TOTAL_REP_Ht">#REF!</definedName>
    <definedName name="PLY_MCAmort_TOTAL_SEG_Ht">#REF!</definedName>
    <definedName name="PLY_MCCAP_Cash_Ht">#REF!</definedName>
    <definedName name="PLY_RaD_Cap_Ht">#REF!</definedName>
    <definedName name="PLY_RaD_Gross_Ht">#REF!</definedName>
    <definedName name="PLY_RaD_Net_Ht">#REF!</definedName>
    <definedName name="PLY_Revenues_CONTRACT_Ht">#REF!</definedName>
    <definedName name="PLY_Revenues_IMG_Ht">#REF!</definedName>
    <definedName name="PLY_Revenues_MCLATE_Ht">#REF!</definedName>
    <definedName name="PLY_Revenues_MCPREF_REP_Ht">#REF!</definedName>
    <definedName name="PLY_Revenues_MCPREF_SEG_Ht">#REF!</definedName>
    <definedName name="PLY_Revenues_OTHER_Ht">#REF!</definedName>
    <definedName name="PLY_Revenues_Total_REP_Ht">#REF!</definedName>
    <definedName name="PLY_Revenues_Total_SEG_Ht">#REF!</definedName>
    <definedName name="PLY_SGA_Ht">#REF!</definedName>
    <definedName name="PLY_ShareAssociated_Ht">#REF!</definedName>
    <definedName name="PLY_Special_CoS_Ht">#REF!</definedName>
    <definedName name="PLY_Special_SGA_Ht">#REF!</definedName>
    <definedName name="PLY_TaxContingent_Ht">#REF!</definedName>
    <definedName name="PLY_TaxDeferred_Ht">#REF!</definedName>
    <definedName name="PLY_TaxExpense_Ht">#REF!</definedName>
    <definedName name="PLY_TaxPayable_Ht">#REF!</definedName>
    <definedName name="Qdate_Ht">#REF!</definedName>
    <definedName name="Start_10">BS!#REF!</definedName>
    <definedName name="Start_11">Equity!#REF!</definedName>
    <definedName name="Start_12">CF!#REF!</definedName>
    <definedName name="Start_13" localSheetId="6">'Note 1 table'!#REF!</definedName>
    <definedName name="Start_13">'Key tables'!#REF!</definedName>
    <definedName name="Start_14">Notes!#REF!</definedName>
    <definedName name="Start_15">'Note 1 table'!#REF!</definedName>
    <definedName name="Start_16">'Note 2 table'!#REF!</definedName>
    <definedName name="Start_17">#REF!</definedName>
    <definedName name="Start_18">'Note 17 table'!#REF!</definedName>
    <definedName name="Start_19">#REF!</definedName>
    <definedName name="Start_2">#REF!</definedName>
    <definedName name="Start_20">#REF!</definedName>
    <definedName name="Start_21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'IS and OCI'!#REF!</definedName>
    <definedName name="ThisQuarter_H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5" i="28" l="1"/>
  <c r="H125" i="28"/>
  <c r="K119" i="28"/>
  <c r="K120" i="28"/>
  <c r="K121" i="28"/>
  <c r="K122" i="28"/>
  <c r="E122" i="28" s="1"/>
  <c r="K123" i="28"/>
  <c r="K127" i="28"/>
  <c r="K118" i="28"/>
  <c r="E118" i="28" s="1"/>
  <c r="H117" i="28" l="1"/>
  <c r="I117" i="28"/>
  <c r="K103" i="28"/>
  <c r="E103" i="28" s="1"/>
  <c r="K104" i="28"/>
  <c r="E104" i="28" s="1"/>
  <c r="K105" i="28"/>
  <c r="E105" i="28" s="1"/>
  <c r="K106" i="28"/>
  <c r="E106" i="28" s="1"/>
  <c r="K107" i="28"/>
  <c r="E107" i="28" s="1"/>
  <c r="K108" i="28"/>
  <c r="E108" i="28" s="1"/>
  <c r="K109" i="28"/>
  <c r="E109" i="28" s="1"/>
  <c r="K110" i="28"/>
  <c r="E110" i="28" s="1"/>
  <c r="K114" i="28"/>
  <c r="E114" i="28" s="1"/>
  <c r="K115" i="28"/>
  <c r="E115" i="28" s="1"/>
  <c r="K116" i="28"/>
  <c r="E116" i="28" s="1"/>
  <c r="E119" i="28"/>
  <c r="E120" i="28"/>
  <c r="E121" i="28"/>
  <c r="E123" i="28"/>
  <c r="E127" i="28"/>
  <c r="I84" i="28"/>
  <c r="H84" i="28"/>
  <c r="I81" i="28"/>
  <c r="H81" i="28"/>
  <c r="I80" i="28"/>
  <c r="H80" i="28"/>
  <c r="I77" i="28"/>
  <c r="H77" i="28"/>
  <c r="H72" i="28"/>
  <c r="I72" i="28"/>
  <c r="H59" i="28"/>
  <c r="I59" i="28"/>
  <c r="H53" i="28"/>
  <c r="I53" i="28"/>
  <c r="I35" i="28"/>
  <c r="H35" i="28"/>
  <c r="I82" i="28" l="1"/>
  <c r="I85" i="28" s="1"/>
  <c r="I86" i="28" s="1"/>
  <c r="H82" i="28"/>
  <c r="H85" i="28" s="1"/>
  <c r="H86" i="28" s="1"/>
  <c r="M20" i="17" l="1"/>
  <c r="M16" i="17"/>
  <c r="M15" i="17"/>
  <c r="M14" i="17"/>
  <c r="G17" i="17"/>
  <c r="G22" i="17" s="1"/>
  <c r="E17" i="17"/>
  <c r="E22" i="17" s="1"/>
  <c r="K30" i="17" l="1"/>
  <c r="I30" i="17"/>
  <c r="G30" i="17"/>
  <c r="G35" i="17" s="1"/>
  <c r="E30" i="17"/>
  <c r="E35" i="17" s="1"/>
  <c r="M34" i="17"/>
  <c r="M33" i="17"/>
  <c r="M30" i="17" l="1"/>
  <c r="H187" i="18" l="1"/>
  <c r="K22" i="28" l="1"/>
  <c r="E22" i="28" s="1"/>
  <c r="C30" i="17" l="1"/>
  <c r="O29" i="10" l="1"/>
  <c r="O15" i="10"/>
  <c r="O16" i="10" l="1"/>
  <c r="N276" i="18"/>
  <c r="N263" i="18"/>
  <c r="I27" i="22"/>
  <c r="I28" i="22"/>
  <c r="I26" i="22" l="1"/>
  <c r="I25" i="22" l="1"/>
  <c r="F30" i="22"/>
  <c r="O18" i="10" l="1"/>
  <c r="O13" i="10"/>
  <c r="O9" i="10"/>
  <c r="O8" i="10"/>
  <c r="O27" i="10"/>
  <c r="O24" i="10"/>
  <c r="O10" i="10" l="1"/>
  <c r="I29" i="22"/>
  <c r="I23" i="22"/>
  <c r="L122" i="28" l="1"/>
  <c r="F122" i="28" s="1"/>
  <c r="L118" i="28"/>
  <c r="F118" i="28" s="1"/>
  <c r="L21" i="28"/>
  <c r="F21" i="28" s="1"/>
  <c r="L19" i="28"/>
  <c r="L33" i="28"/>
  <c r="L20" i="28"/>
  <c r="F20" i="28" s="1"/>
  <c r="L29" i="28"/>
  <c r="F29" i="28" s="1"/>
  <c r="L17" i="28"/>
  <c r="F17" i="28" s="1"/>
  <c r="L26" i="28"/>
  <c r="F26" i="28" s="1"/>
  <c r="L14" i="28"/>
  <c r="L34" i="28"/>
  <c r="F34" i="28" s="1"/>
  <c r="L18" i="28"/>
  <c r="F18" i="28" s="1"/>
  <c r="L27" i="28"/>
  <c r="F27" i="28" s="1"/>
  <c r="L22" i="28"/>
  <c r="F22" i="28" s="1"/>
  <c r="L16" i="28"/>
  <c r="L113" i="28"/>
  <c r="F113" i="28" s="1"/>
  <c r="L105" i="28"/>
  <c r="F105" i="28" s="1"/>
  <c r="L110" i="28"/>
  <c r="F110" i="28" s="1"/>
  <c r="L102" i="28"/>
  <c r="F102" i="28" s="1"/>
  <c r="L125" i="28"/>
  <c r="F125" i="28" s="1"/>
  <c r="L115" i="28"/>
  <c r="F115" i="28" s="1"/>
  <c r="L107" i="28"/>
  <c r="F107" i="28" s="1"/>
  <c r="L99" i="28"/>
  <c r="L112" i="28"/>
  <c r="F112" i="28" s="1"/>
  <c r="L104" i="28"/>
  <c r="F104" i="28" s="1"/>
  <c r="L117" i="28"/>
  <c r="F117" i="28" s="1"/>
  <c r="L109" i="28"/>
  <c r="F109" i="28" s="1"/>
  <c r="L101" i="28"/>
  <c r="F101" i="28" s="1"/>
  <c r="L114" i="28"/>
  <c r="F114" i="28" s="1"/>
  <c r="L106" i="28"/>
  <c r="F106" i="28" s="1"/>
  <c r="L111" i="28"/>
  <c r="L103" i="28"/>
  <c r="F103" i="28" s="1"/>
  <c r="L116" i="28"/>
  <c r="F116" i="28" s="1"/>
  <c r="L108" i="28"/>
  <c r="F108" i="28" s="1"/>
  <c r="L100" i="28"/>
  <c r="I24" i="10"/>
  <c r="L30" i="22"/>
  <c r="I30" i="22"/>
  <c r="L25" i="28" l="1"/>
  <c r="F25" i="28" s="1"/>
  <c r="I15" i="10"/>
  <c r="I16" i="10" s="1"/>
  <c r="L119" i="28"/>
  <c r="F119" i="28" s="1"/>
  <c r="L124" i="28"/>
  <c r="F124" i="28" s="1"/>
  <c r="L123" i="28"/>
  <c r="F123" i="28" s="1"/>
  <c r="L121" i="28"/>
  <c r="F121" i="28" s="1"/>
  <c r="L127" i="28"/>
  <c r="F127" i="28" s="1"/>
  <c r="L126" i="28"/>
  <c r="L120" i="28"/>
  <c r="F120" i="28" s="1"/>
  <c r="F33" i="28"/>
  <c r="F35" i="28" s="1"/>
  <c r="L35" i="28"/>
  <c r="F16" i="28"/>
  <c r="L23" i="28"/>
  <c r="L24" i="28" s="1"/>
  <c r="L28" i="28" s="1"/>
  <c r="L30" i="28" s="1"/>
  <c r="I276" i="18"/>
  <c r="I263" i="18"/>
  <c r="L128" i="28"/>
  <c r="I18" i="10"/>
  <c r="I13" i="10"/>
  <c r="M24" i="10"/>
  <c r="I29" i="10"/>
  <c r="F69" i="28" l="1"/>
  <c r="F51" i="28"/>
  <c r="F56" i="28"/>
  <c r="F70" i="28"/>
  <c r="F49" i="28"/>
  <c r="F55" i="28"/>
  <c r="F76" i="28"/>
  <c r="F74" i="28"/>
  <c r="F57" i="28"/>
  <c r="F67" i="28"/>
  <c r="F83" i="28"/>
  <c r="F84" i="28"/>
  <c r="F71" i="28"/>
  <c r="F52" i="28"/>
  <c r="F50" i="28"/>
  <c r="F75" i="28"/>
  <c r="F81" i="28"/>
  <c r="F58" i="28"/>
  <c r="F68" i="28"/>
  <c r="L36" i="28"/>
  <c r="L276" i="18"/>
  <c r="L263" i="18"/>
  <c r="K32" i="17"/>
  <c r="I32" i="17"/>
  <c r="I31" i="17"/>
  <c r="I8" i="22"/>
  <c r="I14" i="28" s="1"/>
  <c r="F14" i="28" s="1"/>
  <c r="I13" i="22"/>
  <c r="I19" i="28" s="1"/>
  <c r="I100" i="28" s="1"/>
  <c r="F100" i="28" s="1"/>
  <c r="M18" i="10"/>
  <c r="I14" i="22"/>
  <c r="I12" i="22"/>
  <c r="F13" i="19"/>
  <c r="M8" i="10"/>
  <c r="I8" i="10"/>
  <c r="I27" i="10" l="1"/>
  <c r="M27" i="10" s="1"/>
  <c r="I23" i="28"/>
  <c r="I24" i="28" s="1"/>
  <c r="I28" i="28" s="1"/>
  <c r="F19" i="28"/>
  <c r="F80" i="28"/>
  <c r="F82" i="28" s="1"/>
  <c r="F85" i="28" s="1"/>
  <c r="L82" i="28"/>
  <c r="L85" i="28" s="1"/>
  <c r="F73" i="28"/>
  <c r="F77" i="28" s="1"/>
  <c r="L77" i="28"/>
  <c r="L53" i="28"/>
  <c r="F48" i="28"/>
  <c r="L72" i="28"/>
  <c r="F66" i="28"/>
  <c r="F72" i="28" s="1"/>
  <c r="L59" i="28"/>
  <c r="F54" i="28"/>
  <c r="F59" i="28" s="1"/>
  <c r="M31" i="17"/>
  <c r="I35" i="17"/>
  <c r="M32" i="17"/>
  <c r="K35" i="17"/>
  <c r="M16" i="10"/>
  <c r="I10" i="22"/>
  <c r="I9" i="10"/>
  <c r="F15" i="22"/>
  <c r="I11" i="22"/>
  <c r="O13" i="19"/>
  <c r="M13" i="10"/>
  <c r="I30" i="28" l="1"/>
  <c r="I36" i="28" s="1"/>
  <c r="I99" i="28"/>
  <c r="F23" i="28"/>
  <c r="F24" i="28" s="1"/>
  <c r="F28" i="28" s="1"/>
  <c r="L63" i="28"/>
  <c r="F86" i="28"/>
  <c r="L86" i="28"/>
  <c r="F53" i="28"/>
  <c r="M35" i="17"/>
  <c r="I10" i="10"/>
  <c r="M9" i="10"/>
  <c r="I111" i="28" l="1"/>
  <c r="F99" i="28"/>
  <c r="F30" i="28"/>
  <c r="F36" i="28" s="1"/>
  <c r="M10" i="10"/>
  <c r="I126" i="28" l="1"/>
  <c r="F111" i="28"/>
  <c r="I13" i="19"/>
  <c r="Q13" i="19"/>
  <c r="L13" i="19"/>
  <c r="I128" i="28" l="1"/>
  <c r="F128" i="28" s="1"/>
  <c r="F126" i="28"/>
  <c r="R13" i="19"/>
  <c r="O14" i="10" l="1"/>
  <c r="I12" i="17" l="1"/>
  <c r="K13" i="17"/>
  <c r="K17" i="17" s="1"/>
  <c r="K246" i="18"/>
  <c r="H246" i="18"/>
  <c r="I13" i="17"/>
  <c r="M13" i="17" s="1"/>
  <c r="K243" i="18"/>
  <c r="H243" i="18"/>
  <c r="I17" i="17" l="1"/>
  <c r="M12" i="17"/>
  <c r="M17" i="17" s="1"/>
  <c r="O17" i="10"/>
  <c r="K28" i="9"/>
  <c r="G27" i="9"/>
  <c r="K33" i="28" s="1"/>
  <c r="K27" i="9"/>
  <c r="G28" i="9"/>
  <c r="K34" i="28" s="1"/>
  <c r="E34" i="28" s="1"/>
  <c r="O20" i="10"/>
  <c r="O19" i="10"/>
  <c r="I26" i="10"/>
  <c r="M26" i="10" s="1"/>
  <c r="O26" i="10"/>
  <c r="E33" i="28" l="1"/>
  <c r="E35" i="28" s="1"/>
  <c r="K35" i="28"/>
  <c r="I19" i="17"/>
  <c r="K19" i="17"/>
  <c r="K22" i="17" s="1"/>
  <c r="O23" i="10"/>
  <c r="I35" i="16" l="1"/>
  <c r="H202" i="18" l="1"/>
  <c r="O28" i="10" l="1"/>
  <c r="I28" i="10"/>
  <c r="M28" i="10" s="1"/>
  <c r="O25" i="10" l="1"/>
  <c r="K131" i="18" l="1"/>
  <c r="K25" i="10" s="1"/>
  <c r="H131" i="18"/>
  <c r="G25" i="10" s="1"/>
  <c r="K83" i="18"/>
  <c r="H83" i="18"/>
  <c r="M25" i="10" l="1"/>
  <c r="I25" i="10"/>
  <c r="H133" i="18"/>
  <c r="E21" i="16" s="1"/>
  <c r="K133" i="18"/>
  <c r="M19" i="17"/>
  <c r="M21" i="17"/>
  <c r="K113" i="28" l="1"/>
  <c r="E113" i="28" s="1"/>
  <c r="I21" i="16"/>
  <c r="G40" i="11" l="1"/>
  <c r="K80" i="28" s="1"/>
  <c r="G41" i="11"/>
  <c r="K81" i="28" s="1"/>
  <c r="E81" i="28" s="1"/>
  <c r="E80" i="28" l="1"/>
  <c r="E82" i="28" s="1"/>
  <c r="K82" i="28"/>
  <c r="G42" i="11"/>
  <c r="E71" i="28"/>
  <c r="E54" i="28"/>
  <c r="E76" i="28"/>
  <c r="E67" i="28" l="1"/>
  <c r="E52" i="28"/>
  <c r="E58" i="28"/>
  <c r="E75" i="28"/>
  <c r="E70" i="28"/>
  <c r="E48" i="28" l="1"/>
  <c r="E68" i="28"/>
  <c r="E66" i="28"/>
  <c r="E73" i="28"/>
  <c r="E74" i="28"/>
  <c r="H63" i="28"/>
  <c r="H208" i="18"/>
  <c r="E51" i="28"/>
  <c r="E49" i="28"/>
  <c r="E50" i="28"/>
  <c r="K29" i="9"/>
  <c r="G29" i="9"/>
  <c r="E69" i="28" l="1"/>
  <c r="E72" i="28" s="1"/>
  <c r="K77" i="28"/>
  <c r="E61" i="28"/>
  <c r="I63" i="28"/>
  <c r="F61" i="28"/>
  <c r="F63" i="28" s="1"/>
  <c r="E53" i="28"/>
  <c r="K53" i="28"/>
  <c r="E55" i="28"/>
  <c r="E77" i="28"/>
  <c r="E56" i="28"/>
  <c r="E57" i="28"/>
  <c r="G44" i="11"/>
  <c r="K84" i="28" s="1"/>
  <c r="E84" i="28" s="1"/>
  <c r="G32" i="11"/>
  <c r="G27" i="10"/>
  <c r="G37" i="11"/>
  <c r="K27" i="10" l="1"/>
  <c r="K72" i="28"/>
  <c r="E59" i="28"/>
  <c r="E63" i="28" s="1"/>
  <c r="K59" i="28"/>
  <c r="K63" i="28" s="1"/>
  <c r="H211" i="18"/>
  <c r="H215" i="18" s="1"/>
  <c r="G13" i="11"/>
  <c r="M14" i="10"/>
  <c r="I14" i="10" l="1"/>
  <c r="G29" i="10"/>
  <c r="G28" i="10"/>
  <c r="M17" i="10"/>
  <c r="I17" i="10"/>
  <c r="K29" i="10" l="1"/>
  <c r="K28" i="10"/>
  <c r="I32" i="16"/>
  <c r="I33" i="16" s="1"/>
  <c r="E32" i="16"/>
  <c r="K124" i="28" s="1"/>
  <c r="I20" i="10"/>
  <c r="M20" i="10"/>
  <c r="M19" i="10"/>
  <c r="I19" i="10"/>
  <c r="E124" i="28" l="1"/>
  <c r="E33" i="16"/>
  <c r="K125" i="28" s="1"/>
  <c r="E125" i="28" s="1"/>
  <c r="K26" i="28"/>
  <c r="E26" i="28" s="1"/>
  <c r="K27" i="28"/>
  <c r="E27" i="28" s="1"/>
  <c r="I23" i="10"/>
  <c r="M23" i="10"/>
  <c r="K274" i="18"/>
  <c r="H274" i="18"/>
  <c r="K25" i="28" l="1"/>
  <c r="E25" i="28" s="1"/>
  <c r="G15" i="10"/>
  <c r="K275" i="18"/>
  <c r="K262" i="18"/>
  <c r="K71" i="18"/>
  <c r="K17" i="28"/>
  <c r="E17" i="28" s="1"/>
  <c r="E9" i="16"/>
  <c r="I9" i="16"/>
  <c r="H71" i="18"/>
  <c r="H119" i="18"/>
  <c r="K119" i="18"/>
  <c r="K109" i="18"/>
  <c r="E10" i="16"/>
  <c r="I10" i="16"/>
  <c r="K97" i="18"/>
  <c r="K29" i="28"/>
  <c r="E29" i="28" s="1"/>
  <c r="K16" i="10"/>
  <c r="K19" i="28"/>
  <c r="K18" i="28"/>
  <c r="E18" i="28" s="1"/>
  <c r="G16" i="10" l="1"/>
  <c r="H109" i="18"/>
  <c r="K112" i="28"/>
  <c r="E112" i="28" s="1"/>
  <c r="K102" i="28"/>
  <c r="E102" i="28" s="1"/>
  <c r="K101" i="28"/>
  <c r="E101" i="28" s="1"/>
  <c r="K21" i="28"/>
  <c r="E21" i="28" s="1"/>
  <c r="H262" i="18"/>
  <c r="H275" i="18"/>
  <c r="I25" i="16"/>
  <c r="H11" i="22"/>
  <c r="E25" i="16"/>
  <c r="K18" i="10"/>
  <c r="H168" i="18"/>
  <c r="H97" i="18"/>
  <c r="H46" i="18"/>
  <c r="H50" i="18"/>
  <c r="G18" i="10"/>
  <c r="H13" i="22"/>
  <c r="H19" i="28" s="1"/>
  <c r="H12" i="22"/>
  <c r="K168" i="18"/>
  <c r="H260" i="18"/>
  <c r="K117" i="28" l="1"/>
  <c r="E117" i="28" s="1"/>
  <c r="E8" i="16"/>
  <c r="K20" i="28"/>
  <c r="E20" i="28" s="1"/>
  <c r="H100" i="28"/>
  <c r="I8" i="16"/>
  <c r="K16" i="28"/>
  <c r="E13" i="19"/>
  <c r="K13" i="19"/>
  <c r="K50" i="18"/>
  <c r="H14" i="22"/>
  <c r="K29" i="18"/>
  <c r="H273" i="18"/>
  <c r="K260" i="18"/>
  <c r="H29" i="18"/>
  <c r="K100" i="28" l="1"/>
  <c r="E100" i="28" s="1"/>
  <c r="E16" i="28"/>
  <c r="K23" i="28"/>
  <c r="H23" i="28"/>
  <c r="E19" i="28"/>
  <c r="G17" i="9"/>
  <c r="H60" i="18"/>
  <c r="K60" i="18"/>
  <c r="K46" i="18"/>
  <c r="H10" i="22"/>
  <c r="K17" i="9"/>
  <c r="N13" i="19"/>
  <c r="H13" i="19"/>
  <c r="H33" i="18"/>
  <c r="K33" i="18"/>
  <c r="E15" i="22"/>
  <c r="G10" i="10" s="1"/>
  <c r="K273" i="18"/>
  <c r="K10" i="10"/>
  <c r="K9" i="10"/>
  <c r="G9" i="10"/>
  <c r="K14" i="28"/>
  <c r="E23" i="28" l="1"/>
  <c r="K24" i="28"/>
  <c r="K28" i="28" s="1"/>
  <c r="K30" i="28" s="1"/>
  <c r="K36" i="28" s="1"/>
  <c r="G18" i="9"/>
  <c r="K18" i="9"/>
  <c r="K271" i="18"/>
  <c r="K258" i="18"/>
  <c r="K15" i="22"/>
  <c r="H8" i="22"/>
  <c r="H14" i="28" s="1"/>
  <c r="E14" i="28" s="1"/>
  <c r="E24" i="28" l="1"/>
  <c r="E28" i="28" s="1"/>
  <c r="E30" i="28" s="1"/>
  <c r="E36" i="28" s="1"/>
  <c r="H24" i="28"/>
  <c r="H28" i="28" s="1"/>
  <c r="K257" i="18"/>
  <c r="G22" i="9"/>
  <c r="E7" i="16" s="1"/>
  <c r="H270" i="18"/>
  <c r="K14" i="10"/>
  <c r="K270" i="18"/>
  <c r="H257" i="18"/>
  <c r="G14" i="10"/>
  <c r="K22" i="9"/>
  <c r="H15" i="22"/>
  <c r="H271" i="18"/>
  <c r="H258" i="18"/>
  <c r="H30" i="28" l="1"/>
  <c r="H36" i="28" s="1"/>
  <c r="H99" i="28"/>
  <c r="H111" i="28" s="1"/>
  <c r="H126" i="28" s="1"/>
  <c r="K99" i="28"/>
  <c r="H276" i="18"/>
  <c r="H263" i="18"/>
  <c r="K276" i="18"/>
  <c r="K263" i="18"/>
  <c r="I7" i="16"/>
  <c r="G24" i="9"/>
  <c r="K24" i="9"/>
  <c r="K17" i="10"/>
  <c r="G17" i="10"/>
  <c r="E99" i="28" l="1"/>
  <c r="H128" i="28"/>
  <c r="G30" i="9"/>
  <c r="G19" i="10"/>
  <c r="K30" i="9"/>
  <c r="I18" i="17"/>
  <c r="I22" i="17" s="1"/>
  <c r="K19" i="10"/>
  <c r="E19" i="16" l="1"/>
  <c r="K20" i="10"/>
  <c r="G20" i="10"/>
  <c r="I19" i="16"/>
  <c r="M18" i="17"/>
  <c r="M22" i="17" s="1"/>
  <c r="G19" i="11"/>
  <c r="K111" i="28" l="1"/>
  <c r="E111" i="28" s="1"/>
  <c r="E34" i="16"/>
  <c r="K126" i="28" s="1"/>
  <c r="I34" i="16"/>
  <c r="K23" i="10"/>
  <c r="G23" i="10"/>
  <c r="H190" i="18"/>
  <c r="G43" i="11"/>
  <c r="K83" i="28" s="1"/>
  <c r="G23" i="11"/>
  <c r="E126" i="28" l="1"/>
  <c r="E83" i="28"/>
  <c r="E85" i="28" s="1"/>
  <c r="E86" i="28" s="1"/>
  <c r="K85" i="28"/>
  <c r="K86" i="28" s="1"/>
  <c r="E36" i="16"/>
  <c r="K128" i="28" s="1"/>
  <c r="E128" i="28" s="1"/>
  <c r="I36" i="16"/>
  <c r="G45" i="11"/>
  <c r="G26" i="10"/>
  <c r="K26" i="10" l="1"/>
  <c r="G46" i="11"/>
  <c r="L15" i="22" l="1"/>
  <c r="I15" i="22"/>
</calcChain>
</file>

<file path=xl/sharedStrings.xml><?xml version="1.0" encoding="utf-8"?>
<sst xmlns="http://schemas.openxmlformats.org/spreadsheetml/2006/main" count="635" uniqueCount="295">
  <si>
    <t>March 31,</t>
  </si>
  <si>
    <t>December 31,</t>
  </si>
  <si>
    <t>Revenues</t>
  </si>
  <si>
    <t>Other</t>
  </si>
  <si>
    <t>Segment</t>
  </si>
  <si>
    <t>Total Revenues</t>
  </si>
  <si>
    <t xml:space="preserve"> </t>
  </si>
  <si>
    <t>Year to date</t>
  </si>
  <si>
    <t>Steaming</t>
  </si>
  <si>
    <t>Interest income</t>
  </si>
  <si>
    <t xml:space="preserve"> Condensed Consolidated Statements of Profit and Loss and Other Comprehensive Income</t>
  </si>
  <si>
    <t>Quarter ended</t>
  </si>
  <si>
    <t>(In millions of US dollars)</t>
  </si>
  <si>
    <t>Note</t>
  </si>
  <si>
    <t xml:space="preserve">Revenues </t>
  </si>
  <si>
    <t xml:space="preserve">Cost of sales </t>
  </si>
  <si>
    <t xml:space="preserve">Research and development costs </t>
  </si>
  <si>
    <t xml:space="preserve">Selling, general and administrative costs </t>
  </si>
  <si>
    <t>Amortization and impairment of MultiClient library</t>
  </si>
  <si>
    <t>Depreciation and amortization of long term assets (excl. MultiClient library)</t>
  </si>
  <si>
    <t>Other charges, net</t>
  </si>
  <si>
    <t>Total operating expenses</t>
  </si>
  <si>
    <t xml:space="preserve">Share of results from associated companies </t>
  </si>
  <si>
    <t>Interest expense</t>
  </si>
  <si>
    <t>Other financial expense, net</t>
  </si>
  <si>
    <t>Income (loss) before income tax expense</t>
  </si>
  <si>
    <t xml:space="preserve">Income tax </t>
  </si>
  <si>
    <t>Net income (loss) to equity holders of PGS ASA</t>
  </si>
  <si>
    <t>Other comprehensive income</t>
  </si>
  <si>
    <t>Items that will not be reclassified to profit and loss</t>
  </si>
  <si>
    <t>Items that may be subsequently reclassified to profit and loss</t>
  </si>
  <si>
    <t>Earnings per share attributable to equity holders of the parent during the period</t>
  </si>
  <si>
    <t>Basic and diluted earnings per share</t>
  </si>
  <si>
    <t>Segment EBIT ex. impairment and other charges, net</t>
  </si>
  <si>
    <t>Cash investment in MultiClient library</t>
  </si>
  <si>
    <t>Total revenues</t>
  </si>
  <si>
    <t>Cost of sales before investment in MultiClient library</t>
  </si>
  <si>
    <t>Research and development costs before capitalized development costs</t>
  </si>
  <si>
    <t>Cash Cost, gross</t>
  </si>
  <si>
    <t>Steaming deferral, net</t>
  </si>
  <si>
    <t>Capitalized development costs</t>
  </si>
  <si>
    <t>Depreciation and amortization  (excl. MultiClient library)</t>
  </si>
  <si>
    <t>Selling, general and administrative costs</t>
  </si>
  <si>
    <t>ASSETS</t>
  </si>
  <si>
    <t>Cash and cash equivalents</t>
  </si>
  <si>
    <t>Restricted cash</t>
  </si>
  <si>
    <t>Accrued revenues and other receivables</t>
  </si>
  <si>
    <t>Other current assets</t>
  </si>
  <si>
    <t>Property and equipment</t>
  </si>
  <si>
    <t>MultiClient library</t>
  </si>
  <si>
    <t>Other intangible assets</t>
  </si>
  <si>
    <t>Asset held for sale</t>
  </si>
  <si>
    <t>LIABILITIES AND SHAREHOLDERS' EQUITY</t>
  </si>
  <si>
    <t>Accounts payable</t>
  </si>
  <si>
    <t>Accrued expenses and other current liabilities</t>
  </si>
  <si>
    <t>Deferred revenues</t>
  </si>
  <si>
    <t>Income taxes payable</t>
  </si>
  <si>
    <t>Deferred tax liabilities</t>
  </si>
  <si>
    <t xml:space="preserve">Common stock; par value NOK 3; </t>
  </si>
  <si>
    <t>Additional paid-in capital</t>
  </si>
  <si>
    <t xml:space="preserve">     Total paid-in capital</t>
  </si>
  <si>
    <t xml:space="preserve">Accumulated earnings </t>
  </si>
  <si>
    <t>Other capital reserves</t>
  </si>
  <si>
    <t>Total</t>
  </si>
  <si>
    <t>Other Intangible assets</t>
  </si>
  <si>
    <t>Contract</t>
  </si>
  <si>
    <t>Condensed Consolidated Statements of Changes in Shareholders' Equity</t>
  </si>
  <si>
    <t>Attributable to equity holders of PGS ASA</t>
  </si>
  <si>
    <t>Share</t>
  </si>
  <si>
    <t>Additional</t>
  </si>
  <si>
    <t xml:space="preserve">Other </t>
  </si>
  <si>
    <t>capital</t>
  </si>
  <si>
    <t>paid-in</t>
  </si>
  <si>
    <t>Accumulated</t>
  </si>
  <si>
    <t xml:space="preserve">capital </t>
  </si>
  <si>
    <t>Shareholders'</t>
  </si>
  <si>
    <t>(In millions of US  dollars)</t>
  </si>
  <si>
    <t>par value</t>
  </si>
  <si>
    <t>earnings</t>
  </si>
  <si>
    <t>reserves</t>
  </si>
  <si>
    <t>equity</t>
  </si>
  <si>
    <t>Profit (loss) for the period</t>
  </si>
  <si>
    <t>Other comprehensive income (loss)</t>
  </si>
  <si>
    <t>Share based payments</t>
  </si>
  <si>
    <t>Share based payments, cash settled</t>
  </si>
  <si>
    <t>Total assets</t>
  </si>
  <si>
    <t>Segment Reporting</t>
  </si>
  <si>
    <t>Adjustments</t>
  </si>
  <si>
    <t>As Reported</t>
  </si>
  <si>
    <t>Amortization of MultiClient library</t>
  </si>
  <si>
    <t>Net operating expenses</t>
  </si>
  <si>
    <t>Amortization and impairment of MultiClient library consist of the following:</t>
  </si>
  <si>
    <t>Accelerated amortization of MultiClient library</t>
  </si>
  <si>
    <t>Impairment of MultiClient library</t>
  </si>
  <si>
    <t xml:space="preserve">Property and equipment </t>
  </si>
  <si>
    <t xml:space="preserve">Other charges, net consist of the following: </t>
  </si>
  <si>
    <t>Severance cost</t>
  </si>
  <si>
    <t>Onerous lease contracts</t>
  </si>
  <si>
    <t>Onerous contracts with customers</t>
  </si>
  <si>
    <t>Capitalized interest, MultiClient library</t>
  </si>
  <si>
    <t>Interest expense consists of the following:</t>
  </si>
  <si>
    <t>Other financial expense, net consists of the following:</t>
  </si>
  <si>
    <t>Currency exchange gain (loss)</t>
  </si>
  <si>
    <t xml:space="preserve">Other  </t>
  </si>
  <si>
    <t>Income tax consists of the following:</t>
  </si>
  <si>
    <t>Current tax</t>
  </si>
  <si>
    <t>Change in deferred tax</t>
  </si>
  <si>
    <t>Capital expenditures, whether paid or not, consists of the following:</t>
  </si>
  <si>
    <t>Seismic equipment</t>
  </si>
  <si>
    <t>Vessel upgrades/Yard</t>
  </si>
  <si>
    <t>Processing equipment</t>
  </si>
  <si>
    <t>Total capital expenditures, whether paid or not</t>
  </si>
  <si>
    <t>Change in working capital and capital leases</t>
  </si>
  <si>
    <t>Investment in property and equipment</t>
  </si>
  <si>
    <t>The carrying value of the MultiClient library by year of completion is as follows:</t>
  </si>
  <si>
    <t>Completed during 2014</t>
  </si>
  <si>
    <t>Completed during 2015</t>
  </si>
  <si>
    <t>Completed during 2016</t>
  </si>
  <si>
    <t>Completed during 2017</t>
  </si>
  <si>
    <t>Completed during 2018</t>
  </si>
  <si>
    <t xml:space="preserve">     Completed surveys</t>
  </si>
  <si>
    <t xml:space="preserve">Cash investment in MultiClient library </t>
  </si>
  <si>
    <t xml:space="preserve">Capitalized interest in MultiClient library </t>
  </si>
  <si>
    <t xml:space="preserve">Capitalized depreciation (non-cash) </t>
  </si>
  <si>
    <t>Net income (loss) to equity holders</t>
  </si>
  <si>
    <t>Net cash provided by operating activities</t>
  </si>
  <si>
    <t>Basic earnings per share ($ per share)</t>
  </si>
  <si>
    <t>Capital expenditures (whether paid or not)</t>
  </si>
  <si>
    <t>Condensed Consolidated Statements of Financial Position</t>
  </si>
  <si>
    <t>Key Financial Figures</t>
  </si>
  <si>
    <t>Year ended</t>
  </si>
  <si>
    <t>(In millions of US dollars, except per share data)</t>
  </si>
  <si>
    <t>Profit and loss numbers Segment Reporting</t>
  </si>
  <si>
    <t>Segment Revenues</t>
  </si>
  <si>
    <t>EBIT</t>
  </si>
  <si>
    <t>Income tax expense</t>
  </si>
  <si>
    <t xml:space="preserve">Total assets </t>
  </si>
  <si>
    <t>MultiClient late sales</t>
  </si>
  <si>
    <t>Secured</t>
  </si>
  <si>
    <t>Export credit financing, due 2025</t>
  </si>
  <si>
    <t>Export credit financing, due 2027</t>
  </si>
  <si>
    <t>Revolving credit facility, due 2020</t>
  </si>
  <si>
    <t>Unsecured</t>
  </si>
  <si>
    <t>Senior notes, Coupon 7.375%, due 2020</t>
  </si>
  <si>
    <t>Less deferred loan costs, net of debt premiums</t>
  </si>
  <si>
    <t>Undrawn facilities consists of the following:</t>
  </si>
  <si>
    <t>Bank facility (NOK 50 mill)</t>
  </si>
  <si>
    <t>Performance bond</t>
  </si>
  <si>
    <t>Note 11 liquidity and financing</t>
  </si>
  <si>
    <t>Interest bearing debt consists of the following:</t>
  </si>
  <si>
    <t>Total loans and bonds, gross (1)</t>
  </si>
  <si>
    <t>Note 12 Earnings per share</t>
  </si>
  <si>
    <t>Earnings per share, to ordinary equity holders of PGS ASA:</t>
  </si>
  <si>
    <t>- Basic</t>
  </si>
  <si>
    <t>- Diluted</t>
  </si>
  <si>
    <t xml:space="preserve"> Weighted average basic shares outstanding</t>
  </si>
  <si>
    <t xml:space="preserve"> Weighted average diluted shares outstanding</t>
  </si>
  <si>
    <t>Note 13 Other Comprehensive Income</t>
  </si>
  <si>
    <t>Income tax effect on actuarial gains and losses</t>
  </si>
  <si>
    <t>Gains (losses) on hedges</t>
  </si>
  <si>
    <t>Other comprehensive income (loss) of associated companies</t>
  </si>
  <si>
    <t>Note 14 - EBITDA and EBIT ex. impairment and other charges, net reconciliation</t>
  </si>
  <si>
    <t>Other Comprehensive Income</t>
  </si>
  <si>
    <t>Segment adjustment to Revenues as reported</t>
  </si>
  <si>
    <t>Other charges net</t>
  </si>
  <si>
    <t>Segment adjustment to Revenues As Reported</t>
  </si>
  <si>
    <t>Segment adjustment to Amortization As Reported</t>
  </si>
  <si>
    <t>Summary of net interest bearing debt:</t>
  </si>
  <si>
    <t>Total liabilities and shareholders' equity</t>
  </si>
  <si>
    <t xml:space="preserve">Share of results in associated companies </t>
  </si>
  <si>
    <t>Loss (gain) on sale and retirement of assets</t>
  </si>
  <si>
    <t>Income taxes paid</t>
  </si>
  <si>
    <t>Other items</t>
  </si>
  <si>
    <t>Increase (decrease) in deferred revenues</t>
  </si>
  <si>
    <t>Increase (decrease) in accounts payable</t>
  </si>
  <si>
    <t>Change in other current items related to operating activities</t>
  </si>
  <si>
    <t>Change in other long-term items related to operating activities</t>
  </si>
  <si>
    <t>Investment in MultiClient library</t>
  </si>
  <si>
    <t>Investment in other intangible assets</t>
  </si>
  <si>
    <t xml:space="preserve"> Proceeds from sale and disposal of assets</t>
  </si>
  <si>
    <t>Net cash used in investing activities</t>
  </si>
  <si>
    <t>Net change of drawing on the Revolving Credit Facility</t>
  </si>
  <si>
    <t>Net cash (used in) provided by financing activities</t>
  </si>
  <si>
    <t>Net increase (decrease) in cash and cash equivalents</t>
  </si>
  <si>
    <t>Cash and cash equivalents at beginning of period</t>
  </si>
  <si>
    <t>Cash and cash equivalents at end of period</t>
  </si>
  <si>
    <t>Condensed Consolidated Statements of Cash Flows</t>
  </si>
  <si>
    <t>Vessel Allocation(1):</t>
  </si>
  <si>
    <t xml:space="preserve">(1) The statistics exclude cold-stacked vessels. </t>
  </si>
  <si>
    <t>Completed during 2019</t>
  </si>
  <si>
    <t>Yard</t>
  </si>
  <si>
    <t>Stacked/standby</t>
  </si>
  <si>
    <t>MultiClient</t>
  </si>
  <si>
    <t>Other non-current assets</t>
  </si>
  <si>
    <t>Other non-current liabilities</t>
  </si>
  <si>
    <t>Restricted cash (current and non-current)</t>
  </si>
  <si>
    <t>Other comprehensive income (loss) for the period, net of tax</t>
  </si>
  <si>
    <t>Total comprehensive income (loss) to equity holders of PGS ASA</t>
  </si>
  <si>
    <t>Operating profit (loss)/ EBIT, ex impairment and other charges, net</t>
  </si>
  <si>
    <t xml:space="preserve">    Surveys in progress</t>
  </si>
  <si>
    <t>Repayment of interest bearing debt</t>
  </si>
  <si>
    <t>Lease liabilities</t>
  </si>
  <si>
    <t>Gross depreciation*</t>
  </si>
  <si>
    <t>Other key numbers As Reported by IFRS</t>
  </si>
  <si>
    <t>Lease liabilities current</t>
  </si>
  <si>
    <t>Lease liabilities non-current</t>
  </si>
  <si>
    <t>Profit and loss numbers As Reported</t>
  </si>
  <si>
    <t xml:space="preserve"> -Other</t>
  </si>
  <si>
    <t xml:space="preserve"> -Imaging</t>
  </si>
  <si>
    <t xml:space="preserve"> -MultiClient late sales</t>
  </si>
  <si>
    <t xml:space="preserve"> -MultiClient pre-funding</t>
  </si>
  <si>
    <t xml:space="preserve"> -Contract seismic</t>
  </si>
  <si>
    <t>Segment reporting</t>
  </si>
  <si>
    <t>MultiClient pre-funding revenue, as reported *</t>
  </si>
  <si>
    <t>MultiClient pre-funding revenue, Segment *</t>
  </si>
  <si>
    <t>Prefunding as a percentage of MultiClient cash investment</t>
  </si>
  <si>
    <t>Key figures MultiClient library:</t>
  </si>
  <si>
    <t>Loans and bonds gross</t>
  </si>
  <si>
    <t>As</t>
  </si>
  <si>
    <t>Reported</t>
  </si>
  <si>
    <t>Reporting</t>
  </si>
  <si>
    <t>Revenues by service type:</t>
  </si>
  <si>
    <t>Depreciation and amortization of non-current assets (excl. MultiClient library) consist of the following:</t>
  </si>
  <si>
    <t xml:space="preserve">     Operating profit (loss)/EBIT</t>
  </si>
  <si>
    <t xml:space="preserve">     Income (loss) before income tax expense</t>
  </si>
  <si>
    <t xml:space="preserve">     Total current assets</t>
  </si>
  <si>
    <t xml:space="preserve">     Total non-current assets</t>
  </si>
  <si>
    <t xml:space="preserve">     Total current liabilities</t>
  </si>
  <si>
    <t xml:space="preserve">     Total non-current liabilities</t>
  </si>
  <si>
    <t xml:space="preserve">     Total shareholders' equity</t>
  </si>
  <si>
    <t>Less current portion</t>
  </si>
  <si>
    <t>Non-current interest bearing debt</t>
  </si>
  <si>
    <t>Interest bearing debt</t>
  </si>
  <si>
    <t>Amortization of MultiClient library , as reported</t>
  </si>
  <si>
    <t>Accelerated amortization of MultiClient library, as reported</t>
  </si>
  <si>
    <t>Payments of leases classified as interest</t>
  </si>
  <si>
    <t>Note 1 Segment Reporting</t>
  </si>
  <si>
    <t>Note 2 -Revenues</t>
  </si>
  <si>
    <t>Note 3 - Net Operating Expenses</t>
  </si>
  <si>
    <t>Note 4 - Amortization, Depreciation, Impairments and Other Charges, net</t>
  </si>
  <si>
    <t>Note 6 - Interest expenses</t>
  </si>
  <si>
    <t>Note 7 - Other Financial Expenses, net</t>
  </si>
  <si>
    <t>Note 8 - Income Tax and Contingencies</t>
  </si>
  <si>
    <t>Note 9 - Property and Equipment</t>
  </si>
  <si>
    <t>Note 10 - MultiClient Library</t>
  </si>
  <si>
    <t>See Sheet "Note 2 table" for table</t>
  </si>
  <si>
    <t>See Sheet "Note 1 table" for table</t>
  </si>
  <si>
    <t>Depreciation, amortization, impairment</t>
  </si>
  <si>
    <t>Payment of lease liabilities (recognized under IFRS 16)</t>
  </si>
  <si>
    <t>Interest paid on interest bearing debt</t>
  </si>
  <si>
    <t>Imputed interest cost on lease agreements</t>
  </si>
  <si>
    <t>Interest on debt , gross</t>
  </si>
  <si>
    <t>Completed during 2020</t>
  </si>
  <si>
    <t>Net interest bearing debt, excluding lease liabilities</t>
  </si>
  <si>
    <t>Net interest bearing debt, including lease liabilities</t>
  </si>
  <si>
    <t>Note 5 - Share of results from associated companies</t>
  </si>
  <si>
    <t>Balance as of March 31, 2019</t>
  </si>
  <si>
    <t>Segment EBIT ex. impairment and other charges</t>
  </si>
  <si>
    <t>Segment EBITDA ex. other Charges, net</t>
  </si>
  <si>
    <t>Balance as of December 31, 2019</t>
  </si>
  <si>
    <t>Adjustment to opening balance IFRS 16</t>
  </si>
  <si>
    <t>Actuarial gains (losses) on defined benefit pension plans</t>
  </si>
  <si>
    <t>Operating profit (loss) as reported</t>
  </si>
  <si>
    <t>Deferred Steaming depreciation, net</t>
  </si>
  <si>
    <t>Capitalized MultiClient depreciation</t>
  </si>
  <si>
    <t>Investment in other current -and non-current assets assets</t>
  </si>
  <si>
    <t>Net interest bearing debt, including lease liabilities following IFRS 16</t>
  </si>
  <si>
    <t>Share issue (a)</t>
  </si>
  <si>
    <t>(Increase) decrease in accounts receivables, accrued revenues &amp; other receivables</t>
  </si>
  <si>
    <t>Accounts receivables</t>
  </si>
  <si>
    <t>Net interest bearing debt</t>
  </si>
  <si>
    <t xml:space="preserve">Term loan B, Libor + 250 Basis points, due 2021 </t>
  </si>
  <si>
    <t>Depreciation and amortization of non-current assets (excl. MultiClient library)</t>
  </si>
  <si>
    <t>(a) Transaction costs amounting to $2.4 million are recognized against “Additional paid-in capital”.</t>
  </si>
  <si>
    <t>Impairment and loss on sale of non-current assets (excl. MultiClient library)</t>
  </si>
  <si>
    <t xml:space="preserve">*includes depreciation of right-of-use assets amounting to  $ 10.9 million for the quarter ended March 31, 2020, compared to $10.3 million as of March 31, 2019.  </t>
  </si>
  <si>
    <t>Impairment and loss on sale of non-current assets (excluding MultiClient library) consist of the following:</t>
  </si>
  <si>
    <t>Term loan B, Libor + 6-700 basis points (linked to total leverage ratio (“TLR”)), due 2024</t>
  </si>
  <si>
    <t>Revolving credit facility, due 2023</t>
  </si>
  <si>
    <t xml:space="preserve">(1) Fair value of total loans and bonds, gross was $1,092.3 million as of March 31, 2020, compared to $1,167.2 million as of March 31, 2019.  </t>
  </si>
  <si>
    <t>Impairment and loss on sale of long-term assets (excl. MultiClient library)</t>
  </si>
  <si>
    <t>Note 17 - Segment information</t>
  </si>
  <si>
    <t>Proceeds, net of deferred loan costs, from issuance of non-current debt</t>
  </si>
  <si>
    <t>Proceeds from  share issue (b)</t>
  </si>
  <si>
    <t>Income (loss) before income tax expense (a)</t>
  </si>
  <si>
    <t>Segment EBITDA ex. other charges, net</t>
  </si>
  <si>
    <t>Proceeds from  share issue (a)</t>
  </si>
  <si>
    <t>Note 17 Expanded Segment Disclosures</t>
  </si>
  <si>
    <t>See Sheet "Note 17" for table</t>
  </si>
  <si>
    <t>Net financial items, other</t>
  </si>
  <si>
    <t>For the three months ended March 31, 2020 and the year ended December 31, 2019</t>
  </si>
  <si>
    <t>Balance as of January 1, 2019</t>
  </si>
  <si>
    <t>Balance as of March 31, 2020</t>
  </si>
  <si>
    <t>For the three months ended March 31, 2019</t>
  </si>
  <si>
    <t xml:space="preserve">   issued and outstanding 387,206,996 shares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</si>
</sst>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kr&quot;\ * #,##0.00_-;\-&quot;kr&quot;\ * #,##0.00_-;_-&quot;kr&quot;\ * &quot;-&quot;??_-;_-@_-"/>
    <numFmt numFmtId="165" formatCode="_-* #,##0.00_-;\-* #,##0.00_-;_-* &quot;-&quot;??_-;_-@_-"/>
    <numFmt numFmtId="166" formatCode="_(* #,##0.0_);_(* \(#,##0.0\);_(* &quot;-&quot;??_);_(@_)"/>
    <numFmt numFmtId="167" formatCode="_(* #,##0_);_(* \(#,##0\);_(* &quot;-&quot;??_);_(@_)"/>
    <numFmt numFmtId="168" formatCode="_-* #,##0.0_-;\-* #,##0.0_-;_-* &quot;-&quot;?_-;_-@_-"/>
    <numFmt numFmtId="169" formatCode="_(&quot;$&quot;* #,##0_);_(&quot;$&quot;* \(#,##0\);_(&quot;$&quot;* &quot;-&quot;??_);_(@_)"/>
    <numFmt numFmtId="170" formatCode="_ * #,##0_ ;_ * \(#,##0\)_ ;_ * &quot;-&quot;_ ;_ @_ "/>
    <numFmt numFmtId="171" formatCode="_ * #,##0_ ;_ * \-#,##0_ ;_ * &quot;-&quot;_ ;_ @_ "/>
    <numFmt numFmtId="172" formatCode="_(* #,##0.0_);_(* \(#,##0.0\);_(* &quot;-&quot;?_);_(@_)"/>
    <numFmt numFmtId="173" formatCode="_(* #,##0.0000_);_(* \(#,##0.0000\);_(* &quot;-&quot;??_);_(@_)"/>
    <numFmt numFmtId="174" formatCode="_-* #,##0.0_-;\-* #,##0.0_-;_-* &quot;-&quot;??_-;_-@_-"/>
    <numFmt numFmtId="175" formatCode="_(* #,##0.0000000000000000000000000_);_(* \(#,##0.0000000000000000000000000\);_(* &quot;-&quot;??_);_(@_)"/>
    <numFmt numFmtId="176" formatCode="_-* #,##0.000000000000000000000_-;\-* #,##0.000000000000000000000_-;_-* &quot;-&quot;??_-;_-@_-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4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Calibri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sz val="10"/>
      <name val="Times New Roman"/>
      <family val="1"/>
    </font>
    <font>
      <b/>
      <sz val="10"/>
      <color theme="1"/>
      <name val="Calibri"/>
      <family val="2"/>
      <scheme val="minor"/>
    </font>
    <font>
      <sz val="14"/>
      <name val="Univers 55"/>
      <family val="2"/>
    </font>
    <font>
      <b/>
      <sz val="11"/>
      <name val="Calibri"/>
      <family val="2"/>
    </font>
    <font>
      <b/>
      <i/>
      <sz val="11"/>
      <name val="Times New Roman"/>
      <family val="1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0"/>
      <name val="Calibri"/>
      <family val="2"/>
      <scheme val="minor"/>
    </font>
    <font>
      <i/>
      <sz val="10"/>
      <name val="Calibri"/>
      <family val="2"/>
    </font>
    <font>
      <b/>
      <i/>
      <sz val="11"/>
      <name val="Calibri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</font>
    <font>
      <sz val="8"/>
      <color theme="1"/>
      <name val="Calibri"/>
      <family val="2"/>
      <scheme val="minor"/>
    </font>
    <font>
      <b/>
      <i/>
      <sz val="11"/>
      <color rgb="FFFF0000"/>
      <name val="Calibri"/>
      <family val="2"/>
    </font>
    <font>
      <b/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</font>
    <font>
      <i/>
      <sz val="10"/>
      <color theme="4" tint="-0.249977111117893"/>
      <name val="Calibri"/>
      <family val="2"/>
    </font>
    <font>
      <sz val="11"/>
      <name val="Calibri"/>
      <family val="2"/>
      <scheme val="minor"/>
    </font>
    <font>
      <sz val="10"/>
      <color rgb="FFFF3300"/>
      <name val="Calibri"/>
      <family val="2"/>
    </font>
    <font>
      <sz val="11"/>
      <color rgb="FFFF33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8" fillId="0" borderId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86">
    <xf numFmtId="0" fontId="0" fillId="0" borderId="0" xfId="0"/>
    <xf numFmtId="0" fontId="2" fillId="0" borderId="0" xfId="0" applyFont="1"/>
    <xf numFmtId="167" fontId="0" fillId="0" borderId="0" xfId="1" applyNumberFormat="1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Fill="1"/>
    <xf numFmtId="0" fontId="0" fillId="0" borderId="0" xfId="0" applyFill="1" applyBorder="1"/>
    <xf numFmtId="166" fontId="0" fillId="0" borderId="0" xfId="0" applyNumberFormat="1"/>
    <xf numFmtId="0" fontId="0" fillId="0" borderId="0" xfId="0" applyBorder="1"/>
    <xf numFmtId="0" fontId="2" fillId="0" borderId="0" xfId="0" applyFont="1" applyFill="1" applyBorder="1"/>
    <xf numFmtId="0" fontId="0" fillId="0" borderId="2" xfId="0" applyBorder="1"/>
    <xf numFmtId="0" fontId="0" fillId="0" borderId="2" xfId="0" applyFill="1" applyBorder="1"/>
    <xf numFmtId="0" fontId="2" fillId="0" borderId="0" xfId="0" applyFont="1" applyBorder="1"/>
    <xf numFmtId="0" fontId="2" fillId="0" borderId="1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7" fillId="0" borderId="2" xfId="0" applyFont="1" applyFill="1" applyBorder="1"/>
    <xf numFmtId="0" fontId="9" fillId="0" borderId="0" xfId="6" applyFont="1" applyBorder="1" applyAlignment="1">
      <alignment horizontal="center"/>
    </xf>
    <xf numFmtId="0" fontId="10" fillId="0" borderId="0" xfId="6" applyFont="1" applyBorder="1" applyAlignment="1">
      <alignment horizontal="center"/>
    </xf>
    <xf numFmtId="0" fontId="9" fillId="0" borderId="4" xfId="6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1" fillId="0" borderId="0" xfId="0" applyFont="1" applyBorder="1" applyAlignment="1"/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7" fontId="9" fillId="0" borderId="4" xfId="1" applyNumberFormat="1" applyFont="1" applyBorder="1" applyAlignment="1">
      <alignment horizontal="left"/>
    </xf>
    <xf numFmtId="167" fontId="9" fillId="0" borderId="0" xfId="1" applyNumberFormat="1" applyFont="1" applyBorder="1" applyAlignment="1">
      <alignment horizontal="left"/>
    </xf>
    <xf numFmtId="166" fontId="9" fillId="0" borderId="4" xfId="7" applyNumberFormat="1" applyFont="1" applyFill="1" applyBorder="1"/>
    <xf numFmtId="166" fontId="9" fillId="0" borderId="0" xfId="1" applyNumberFormat="1" applyFont="1" applyFill="1" applyBorder="1"/>
    <xf numFmtId="166" fontId="9" fillId="0" borderId="4" xfId="1" applyNumberFormat="1" applyFont="1" applyFill="1" applyBorder="1"/>
    <xf numFmtId="167" fontId="9" fillId="0" borderId="0" xfId="1" applyNumberFormat="1" applyFont="1" applyFill="1" applyBorder="1" applyAlignment="1">
      <alignment horizontal="left"/>
    </xf>
    <xf numFmtId="166" fontId="9" fillId="0" borderId="0" xfId="7" applyNumberFormat="1" applyFont="1" applyFill="1" applyBorder="1"/>
    <xf numFmtId="167" fontId="9" fillId="0" borderId="0" xfId="1" applyNumberFormat="1" applyFont="1" applyAlignment="1">
      <alignment horizontal="left"/>
    </xf>
    <xf numFmtId="166" fontId="9" fillId="0" borderId="0" xfId="7" applyNumberFormat="1" applyFont="1" applyFill="1"/>
    <xf numFmtId="166" fontId="9" fillId="0" borderId="0" xfId="1" applyNumberFormat="1" applyFont="1" applyFill="1"/>
    <xf numFmtId="167" fontId="9" fillId="0" borderId="1" xfId="1" applyNumberFormat="1" applyFont="1" applyBorder="1" applyAlignment="1">
      <alignment horizontal="left"/>
    </xf>
    <xf numFmtId="166" fontId="9" fillId="0" borderId="1" xfId="7" applyNumberFormat="1" applyFont="1" applyFill="1" applyBorder="1"/>
    <xf numFmtId="166" fontId="9" fillId="0" borderId="1" xfId="1" applyNumberFormat="1" applyFont="1" applyFill="1" applyBorder="1"/>
    <xf numFmtId="167" fontId="10" fillId="0" borderId="0" xfId="1" applyNumberFormat="1" applyFont="1" applyBorder="1" applyAlignment="1">
      <alignment horizontal="left"/>
    </xf>
    <xf numFmtId="166" fontId="10" fillId="0" borderId="0" xfId="1" applyNumberFormat="1" applyFont="1" applyFill="1" applyBorder="1"/>
    <xf numFmtId="167" fontId="10" fillId="0" borderId="0" xfId="1" applyNumberFormat="1" applyFont="1" applyFill="1" applyBorder="1" applyAlignment="1">
      <alignment horizontal="left"/>
    </xf>
    <xf numFmtId="166" fontId="14" fillId="0" borderId="0" xfId="7" applyNumberFormat="1" applyFont="1" applyFill="1" applyBorder="1"/>
    <xf numFmtId="167" fontId="10" fillId="0" borderId="0" xfId="1" applyNumberFormat="1" applyFont="1" applyAlignment="1">
      <alignment horizontal="left"/>
    </xf>
    <xf numFmtId="167" fontId="10" fillId="0" borderId="1" xfId="1" applyNumberFormat="1" applyFont="1" applyBorder="1" applyAlignment="1">
      <alignment horizontal="left"/>
    </xf>
    <xf numFmtId="0" fontId="15" fillId="0" borderId="0" xfId="0" applyFont="1"/>
    <xf numFmtId="167" fontId="16" fillId="0" borderId="0" xfId="1" applyNumberFormat="1" applyFont="1" applyFill="1" applyBorder="1" applyAlignment="1">
      <alignment horizontal="left"/>
    </xf>
    <xf numFmtId="169" fontId="17" fillId="0" borderId="0" xfId="2" applyNumberFormat="1" applyFont="1" applyFill="1" applyBorder="1"/>
    <xf numFmtId="169" fontId="18" fillId="0" borderId="0" xfId="2" applyNumberFormat="1" applyFont="1" applyFill="1" applyBorder="1"/>
    <xf numFmtId="169" fontId="16" fillId="0" borderId="0" xfId="2" applyNumberFormat="1" applyFont="1" applyFill="1" applyBorder="1"/>
    <xf numFmtId="0" fontId="16" fillId="0" borderId="0" xfId="0" applyFont="1" applyFill="1" applyBorder="1"/>
    <xf numFmtId="0" fontId="21" fillId="0" borderId="2" xfId="0" applyFont="1" applyBorder="1"/>
    <xf numFmtId="0" fontId="4" fillId="0" borderId="2" xfId="0" applyFont="1" applyBorder="1"/>
    <xf numFmtId="0" fontId="4" fillId="0" borderId="1" xfId="0" applyFont="1" applyBorder="1"/>
    <xf numFmtId="0" fontId="21" fillId="0" borderId="1" xfId="0" applyFont="1" applyBorder="1"/>
    <xf numFmtId="0" fontId="21" fillId="0" borderId="0" xfId="0" applyFont="1"/>
    <xf numFmtId="0" fontId="4" fillId="0" borderId="4" xfId="0" applyFont="1" applyBorder="1"/>
    <xf numFmtId="0" fontId="9" fillId="0" borderId="0" xfId="6" applyFont="1" applyFill="1" applyBorder="1"/>
    <xf numFmtId="166" fontId="9" fillId="0" borderId="0" xfId="6" applyNumberFormat="1" applyFont="1" applyFill="1" applyBorder="1"/>
    <xf numFmtId="166" fontId="10" fillId="0" borderId="1" xfId="6" applyNumberFormat="1" applyFont="1" applyFill="1" applyBorder="1"/>
    <xf numFmtId="0" fontId="10" fillId="0" borderId="1" xfId="6" applyFont="1" applyFill="1" applyBorder="1"/>
    <xf numFmtId="0" fontId="4" fillId="0" borderId="0" xfId="0" applyFont="1" applyBorder="1"/>
    <xf numFmtId="0" fontId="9" fillId="0" borderId="4" xfId="6" quotePrefix="1" applyNumberFormat="1" applyFont="1" applyFill="1" applyBorder="1" applyAlignment="1">
      <alignment horizontal="right"/>
    </xf>
    <xf numFmtId="0" fontId="9" fillId="0" borderId="1" xfId="6" applyNumberFormat="1" applyFont="1" applyFill="1" applyBorder="1" applyAlignment="1">
      <alignment horizontal="right"/>
    </xf>
    <xf numFmtId="0" fontId="9" fillId="0" borderId="4" xfId="6" applyNumberFormat="1" applyFont="1" applyFill="1" applyBorder="1" applyAlignment="1">
      <alignment horizontal="right"/>
    </xf>
    <xf numFmtId="0" fontId="9" fillId="0" borderId="0" xfId="6" applyFont="1" applyFill="1"/>
    <xf numFmtId="0" fontId="9" fillId="0" borderId="0" xfId="6" quotePrefix="1" applyFont="1" applyFill="1" applyBorder="1"/>
    <xf numFmtId="0" fontId="4" fillId="0" borderId="0" xfId="0" applyFont="1" applyFill="1"/>
    <xf numFmtId="166" fontId="10" fillId="0" borderId="0" xfId="6" applyNumberFormat="1" applyFont="1" applyFill="1" applyBorder="1"/>
    <xf numFmtId="0" fontId="10" fillId="0" borderId="0" xfId="6" applyFont="1" applyFill="1" applyBorder="1"/>
    <xf numFmtId="0" fontId="20" fillId="0" borderId="2" xfId="0" applyFont="1" applyBorder="1" applyAlignment="1">
      <alignment horizontal="center"/>
    </xf>
    <xf numFmtId="0" fontId="9" fillId="0" borderId="0" xfId="0" applyFont="1" applyBorder="1"/>
    <xf numFmtId="0" fontId="9" fillId="0" borderId="5" xfId="0" applyFont="1" applyBorder="1" applyAlignment="1"/>
    <xf numFmtId="0" fontId="9" fillId="0" borderId="0" xfId="0" applyFont="1" applyBorder="1" applyAlignment="1"/>
    <xf numFmtId="0" fontId="12" fillId="0" borderId="0" xfId="0" applyFont="1" applyFill="1" applyBorder="1" applyAlignment="1">
      <alignment horizontal="centerContinuous"/>
    </xf>
    <xf numFmtId="0" fontId="9" fillId="0" borderId="0" xfId="0" applyFont="1" applyFill="1" applyBorder="1"/>
    <xf numFmtId="0" fontId="9" fillId="0" borderId="0" xfId="0" applyFont="1"/>
    <xf numFmtId="0" fontId="9" fillId="0" borderId="0" xfId="0" applyFont="1" applyFill="1"/>
    <xf numFmtId="0" fontId="9" fillId="0" borderId="1" xfId="0" applyFont="1" applyFill="1" applyBorder="1"/>
    <xf numFmtId="0" fontId="9" fillId="0" borderId="1" xfId="0" applyFont="1" applyBorder="1"/>
    <xf numFmtId="0" fontId="9" fillId="0" borderId="4" xfId="0" applyFont="1" applyFill="1" applyBorder="1"/>
    <xf numFmtId="0" fontId="10" fillId="0" borderId="0" xfId="0" applyFont="1" applyBorder="1"/>
    <xf numFmtId="166" fontId="12" fillId="0" borderId="0" xfId="1" applyNumberFormat="1" applyFont="1" applyFill="1"/>
    <xf numFmtId="9" fontId="0" fillId="0" borderId="0" xfId="3" applyFont="1"/>
    <xf numFmtId="0" fontId="8" fillId="0" borderId="0" xfId="6"/>
    <xf numFmtId="0" fontId="22" fillId="0" borderId="2" xfId="0" applyFont="1" applyFill="1" applyBorder="1"/>
    <xf numFmtId="0" fontId="9" fillId="0" borderId="0" xfId="6" applyFont="1" applyFill="1" applyBorder="1" applyAlignment="1">
      <alignment horizontal="center"/>
    </xf>
    <xf numFmtId="0" fontId="11" fillId="0" borderId="4" xfId="6" applyFont="1" applyFill="1" applyBorder="1"/>
    <xf numFmtId="0" fontId="16" fillId="0" borderId="0" xfId="6" applyFont="1" applyFill="1" applyBorder="1"/>
    <xf numFmtId="0" fontId="23" fillId="0" borderId="0" xfId="6" applyFont="1" applyAlignment="1">
      <alignment horizontal="left"/>
    </xf>
    <xf numFmtId="0" fontId="24" fillId="0" borderId="0" xfId="6" applyFont="1" applyAlignment="1">
      <alignment horizontal="left"/>
    </xf>
    <xf numFmtId="0" fontId="20" fillId="0" borderId="0" xfId="6" applyFont="1"/>
    <xf numFmtId="0" fontId="9" fillId="0" borderId="0" xfId="6" applyFont="1" applyAlignment="1">
      <alignment horizontal="center"/>
    </xf>
    <xf numFmtId="41" fontId="9" fillId="0" borderId="0" xfId="6" applyNumberFormat="1" applyFont="1" applyAlignment="1">
      <alignment horizontal="center"/>
    </xf>
    <xf numFmtId="41" fontId="9" fillId="0" borderId="0" xfId="6" applyNumberFormat="1" applyFont="1" applyBorder="1" applyAlignment="1">
      <alignment horizontal="center"/>
    </xf>
    <xf numFmtId="170" fontId="9" fillId="0" borderId="4" xfId="6" applyNumberFormat="1" applyFont="1" applyBorder="1" applyAlignment="1">
      <alignment horizontal="center"/>
    </xf>
    <xf numFmtId="170" fontId="9" fillId="0" borderId="0" xfId="6" applyNumberFormat="1" applyFont="1" applyAlignment="1">
      <alignment horizontal="center"/>
    </xf>
    <xf numFmtId="170" fontId="9" fillId="0" borderId="0" xfId="6" applyNumberFormat="1" applyFont="1" applyBorder="1" applyAlignment="1">
      <alignment horizontal="center"/>
    </xf>
    <xf numFmtId="0" fontId="8" fillId="0" borderId="0" xfId="6" applyFont="1" applyFill="1"/>
    <xf numFmtId="166" fontId="10" fillId="0" borderId="0" xfId="8" applyNumberFormat="1" applyFont="1" applyFill="1" applyBorder="1"/>
    <xf numFmtId="166" fontId="10" fillId="0" borderId="0" xfId="8" applyNumberFormat="1" applyFont="1" applyFill="1"/>
    <xf numFmtId="166" fontId="9" fillId="0" borderId="0" xfId="8" applyNumberFormat="1" applyFont="1" applyFill="1"/>
    <xf numFmtId="166" fontId="9" fillId="0" borderId="0" xfId="8" applyNumberFormat="1" applyFont="1" applyFill="1" applyBorder="1"/>
    <xf numFmtId="166" fontId="10" fillId="0" borderId="1" xfId="8" applyNumberFormat="1" applyFont="1" applyFill="1" applyBorder="1"/>
    <xf numFmtId="166" fontId="16" fillId="0" borderId="0" xfId="8" applyNumberFormat="1" applyFont="1" applyFill="1" applyBorder="1"/>
    <xf numFmtId="166" fontId="9" fillId="0" borderId="1" xfId="8" applyNumberFormat="1" applyFont="1" applyFill="1" applyBorder="1"/>
    <xf numFmtId="0" fontId="10" fillId="0" borderId="0" xfId="0" applyFont="1" applyBorder="1" applyAlignment="1">
      <alignment horizontal="left"/>
    </xf>
    <xf numFmtId="0" fontId="10" fillId="0" borderId="0" xfId="0" applyFont="1"/>
    <xf numFmtId="0" fontId="9" fillId="0" borderId="4" xfId="6" applyFont="1" applyFill="1" applyBorder="1" applyAlignment="1">
      <alignment horizontal="right"/>
    </xf>
    <xf numFmtId="0" fontId="0" fillId="0" borderId="4" xfId="0" applyBorder="1"/>
    <xf numFmtId="0" fontId="8" fillId="0" borderId="0" xfId="0" applyFont="1" applyAlignment="1">
      <alignment horizontal="center" vertical="center"/>
    </xf>
    <xf numFmtId="166" fontId="9" fillId="0" borderId="0" xfId="8" applyNumberFormat="1" applyFont="1" applyFill="1" applyAlignment="1"/>
    <xf numFmtId="166" fontId="9" fillId="0" borderId="0" xfId="8" applyNumberFormat="1" applyFont="1" applyFill="1" applyBorder="1" applyAlignment="1"/>
    <xf numFmtId="166" fontId="10" fillId="0" borderId="1" xfId="8" applyNumberFormat="1" applyFont="1" applyFill="1" applyBorder="1" applyAlignment="1"/>
    <xf numFmtId="166" fontId="10" fillId="0" borderId="0" xfId="8" applyNumberFormat="1" applyFont="1" applyFill="1" applyBorder="1" applyAlignment="1"/>
    <xf numFmtId="0" fontId="9" fillId="0" borderId="2" xfId="6" applyFont="1" applyFill="1" applyBorder="1"/>
    <xf numFmtId="171" fontId="9" fillId="0" borderId="2" xfId="6" applyNumberFormat="1" applyFont="1" applyFill="1" applyBorder="1"/>
    <xf numFmtId="0" fontId="25" fillId="0" borderId="0" xfId="6" applyFont="1" applyFill="1" applyBorder="1"/>
    <xf numFmtId="0" fontId="9" fillId="0" borderId="4" xfId="6" applyFont="1" applyFill="1" applyBorder="1"/>
    <xf numFmtId="0" fontId="9" fillId="0" borderId="0" xfId="6" quotePrefix="1" applyNumberFormat="1" applyFont="1" applyFill="1" applyBorder="1" applyAlignment="1">
      <alignment horizontal="right"/>
    </xf>
    <xf numFmtId="0" fontId="9" fillId="0" borderId="0" xfId="6" applyNumberFormat="1" applyFont="1" applyFill="1" applyBorder="1" applyAlignment="1">
      <alignment horizontal="right"/>
    </xf>
    <xf numFmtId="0" fontId="9" fillId="0" borderId="1" xfId="6" applyFont="1" applyFill="1" applyBorder="1"/>
    <xf numFmtId="0" fontId="26" fillId="0" borderId="2" xfId="0" applyFont="1" applyFill="1" applyBorder="1"/>
    <xf numFmtId="0" fontId="10" fillId="0" borderId="1" xfId="0" applyFont="1" applyFill="1" applyBorder="1"/>
    <xf numFmtId="166" fontId="9" fillId="0" borderId="4" xfId="8" applyNumberFormat="1" applyFont="1" applyFill="1" applyBorder="1"/>
    <xf numFmtId="0" fontId="4" fillId="0" borderId="0" xfId="0" applyFont="1" applyBorder="1" applyAlignment="1">
      <alignment horizontal="center"/>
    </xf>
    <xf numFmtId="166" fontId="9" fillId="0" borderId="0" xfId="6" applyNumberFormat="1" applyFont="1" applyFill="1" applyBorder="1" applyAlignment="1">
      <alignment horizontal="right"/>
    </xf>
    <xf numFmtId="167" fontId="9" fillId="0" borderId="0" xfId="1" applyNumberFormat="1" applyFont="1" applyFill="1" applyAlignment="1">
      <alignment horizontal="center"/>
    </xf>
    <xf numFmtId="167" fontId="9" fillId="0" borderId="0" xfId="1" quotePrefix="1" applyNumberFormat="1" applyFont="1" applyFill="1" applyAlignment="1">
      <alignment horizontal="center"/>
    </xf>
    <xf numFmtId="167" fontId="9" fillId="0" borderId="0" xfId="1" applyNumberFormat="1" applyFont="1" applyFill="1" applyBorder="1" applyAlignment="1">
      <alignment horizontal="center"/>
    </xf>
    <xf numFmtId="167" fontId="9" fillId="0" borderId="0" xfId="1" quotePrefix="1" applyNumberFormat="1" applyFont="1" applyFill="1" applyBorder="1" applyAlignment="1">
      <alignment horizontal="center"/>
    </xf>
    <xf numFmtId="167" fontId="10" fillId="0" borderId="0" xfId="1" applyNumberFormat="1" applyFont="1" applyFill="1" applyBorder="1" applyAlignment="1">
      <alignment horizontal="center"/>
    </xf>
    <xf numFmtId="167" fontId="16" fillId="0" borderId="0" xfId="1" applyNumberFormat="1" applyFont="1" applyFill="1" applyBorder="1" applyAlignment="1">
      <alignment horizontal="center"/>
    </xf>
    <xf numFmtId="0" fontId="9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center"/>
    </xf>
    <xf numFmtId="0" fontId="10" fillId="0" borderId="0" xfId="0" applyFont="1" applyFill="1" applyBorder="1"/>
    <xf numFmtId="0" fontId="9" fillId="0" borderId="0" xfId="0" applyFont="1" applyFill="1" applyAlignment="1">
      <alignment horizontal="center"/>
    </xf>
    <xf numFmtId="0" fontId="9" fillId="0" borderId="0" xfId="0" quotePrefix="1" applyFont="1" applyFill="1" applyAlignment="1">
      <alignment horizontal="center"/>
    </xf>
    <xf numFmtId="0" fontId="25" fillId="0" borderId="4" xfId="6" applyFont="1" applyFill="1" applyBorder="1"/>
    <xf numFmtId="0" fontId="25" fillId="0" borderId="0" xfId="6" applyFont="1" applyFill="1"/>
    <xf numFmtId="43" fontId="9" fillId="0" borderId="0" xfId="6" applyNumberFormat="1" applyFont="1" applyFill="1" applyBorder="1"/>
    <xf numFmtId="166" fontId="10" fillId="0" borderId="0" xfId="7" applyNumberFormat="1" applyFont="1" applyFill="1" applyBorder="1"/>
    <xf numFmtId="0" fontId="27" fillId="0" borderId="0" xfId="0" applyFont="1"/>
    <xf numFmtId="0" fontId="12" fillId="0" borderId="0" xfId="0" applyFont="1" applyFill="1"/>
    <xf numFmtId="0" fontId="12" fillId="0" borderId="0" xfId="0" applyFont="1" applyFill="1" applyBorder="1"/>
    <xf numFmtId="0" fontId="10" fillId="0" borderId="0" xfId="0" applyFont="1" applyFill="1"/>
    <xf numFmtId="0" fontId="27" fillId="0" borderId="2" xfId="0" applyFont="1" applyBorder="1"/>
    <xf numFmtId="0" fontId="27" fillId="0" borderId="0" xfId="0" applyFont="1" applyFill="1"/>
    <xf numFmtId="0" fontId="28" fillId="0" borderId="0" xfId="0" applyFont="1"/>
    <xf numFmtId="166" fontId="9" fillId="0" borderId="2" xfId="8" applyNumberFormat="1" applyFont="1" applyFill="1" applyBorder="1"/>
    <xf numFmtId="0" fontId="29" fillId="0" borderId="0" xfId="6" applyFont="1" applyFill="1"/>
    <xf numFmtId="167" fontId="9" fillId="0" borderId="2" xfId="8" applyNumberFormat="1" applyFont="1" applyFill="1" applyBorder="1" applyAlignment="1">
      <alignment horizontal="left"/>
    </xf>
    <xf numFmtId="167" fontId="9" fillId="0" borderId="0" xfId="8" quotePrefix="1" applyNumberFormat="1" applyFont="1" applyFill="1" applyBorder="1" applyAlignment="1">
      <alignment horizontal="left"/>
    </xf>
    <xf numFmtId="167" fontId="9" fillId="0" borderId="4" xfId="8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0" fontId="11" fillId="0" borderId="0" xfId="6" applyFont="1" applyFill="1" applyBorder="1"/>
    <xf numFmtId="0" fontId="30" fillId="0" borderId="0" xfId="0" applyFont="1" applyAlignment="1">
      <alignment horizontal="left"/>
    </xf>
    <xf numFmtId="0" fontId="10" fillId="0" borderId="0" xfId="6" applyFont="1" applyFill="1"/>
    <xf numFmtId="0" fontId="0" fillId="0" borderId="7" xfId="0" applyBorder="1"/>
    <xf numFmtId="0" fontId="6" fillId="0" borderId="7" xfId="0" applyFont="1" applyBorder="1"/>
    <xf numFmtId="167" fontId="33" fillId="0" borderId="0" xfId="0" applyNumberFormat="1" applyFont="1" applyFill="1" applyBorder="1"/>
    <xf numFmtId="0" fontId="31" fillId="0" borderId="0" xfId="0" applyFont="1" applyFill="1"/>
    <xf numFmtId="167" fontId="10" fillId="0" borderId="0" xfId="8" applyNumberFormat="1" applyFont="1" applyFill="1" applyAlignment="1"/>
    <xf numFmtId="167" fontId="9" fillId="0" borderId="0" xfId="8" applyNumberFormat="1" applyFont="1" applyAlignment="1">
      <alignment horizontal="left"/>
    </xf>
    <xf numFmtId="167" fontId="10" fillId="0" borderId="1" xfId="8" applyNumberFormat="1" applyFont="1" applyBorder="1" applyAlignment="1">
      <alignment horizontal="left"/>
    </xf>
    <xf numFmtId="0" fontId="5" fillId="0" borderId="0" xfId="4" applyFill="1"/>
    <xf numFmtId="0" fontId="29" fillId="0" borderId="0" xfId="6" applyFont="1" applyFill="1" applyBorder="1"/>
    <xf numFmtId="9" fontId="9" fillId="0" borderId="0" xfId="3" applyFont="1" applyFill="1" applyBorder="1"/>
    <xf numFmtId="9" fontId="9" fillId="0" borderId="4" xfId="3" applyFont="1" applyFill="1" applyBorder="1"/>
    <xf numFmtId="43" fontId="0" fillId="0" borderId="0" xfId="1" applyNumberFormat="1" applyFont="1"/>
    <xf numFmtId="43" fontId="9" fillId="0" borderId="4" xfId="1" applyNumberFormat="1" applyFont="1" applyFill="1" applyBorder="1" applyAlignment="1">
      <alignment horizontal="right"/>
    </xf>
    <xf numFmtId="166" fontId="9" fillId="0" borderId="0" xfId="6" quotePrefix="1" applyNumberFormat="1" applyFont="1" applyFill="1" applyBorder="1" applyAlignment="1">
      <alignment horizontal="right"/>
    </xf>
    <xf numFmtId="0" fontId="9" fillId="0" borderId="1" xfId="6" quotePrefix="1" applyNumberFormat="1" applyFont="1" applyFill="1" applyBorder="1" applyAlignment="1">
      <alignment horizontal="right"/>
    </xf>
    <xf numFmtId="0" fontId="4" fillId="0" borderId="0" xfId="0" applyFont="1" applyFill="1" applyBorder="1"/>
    <xf numFmtId="0" fontId="28" fillId="0" borderId="0" xfId="0" applyFont="1" applyFill="1"/>
    <xf numFmtId="166" fontId="10" fillId="0" borderId="1" xfId="6" quotePrefix="1" applyNumberFormat="1" applyFont="1" applyFill="1" applyBorder="1" applyAlignment="1">
      <alignment horizontal="right"/>
    </xf>
    <xf numFmtId="166" fontId="10" fillId="0" borderId="1" xfId="1" quotePrefix="1" applyNumberFormat="1" applyFont="1" applyFill="1" applyBorder="1" applyAlignment="1">
      <alignment horizontal="right"/>
    </xf>
    <xf numFmtId="166" fontId="9" fillId="0" borderId="0" xfId="1" quotePrefix="1" applyNumberFormat="1" applyFont="1" applyFill="1" applyBorder="1" applyAlignment="1">
      <alignment horizontal="right"/>
    </xf>
    <xf numFmtId="166" fontId="21" fillId="0" borderId="0" xfId="1" applyNumberFormat="1" applyFont="1"/>
    <xf numFmtId="0" fontId="9" fillId="0" borderId="0" xfId="6" applyFont="1" applyBorder="1" applyAlignment="1">
      <alignment horizontal="center"/>
    </xf>
    <xf numFmtId="165" fontId="0" fillId="0" borderId="0" xfId="0" applyNumberFormat="1"/>
    <xf numFmtId="0" fontId="2" fillId="0" borderId="0" xfId="0" applyFont="1" applyFill="1"/>
    <xf numFmtId="43" fontId="9" fillId="0" borderId="0" xfId="1" applyNumberFormat="1" applyFont="1" applyFill="1" applyBorder="1" applyAlignment="1">
      <alignment horizontal="right"/>
    </xf>
    <xf numFmtId="43" fontId="0" fillId="0" borderId="0" xfId="1" applyNumberFormat="1" applyFont="1" applyFill="1"/>
    <xf numFmtId="43" fontId="9" fillId="0" borderId="0" xfId="1" applyNumberFormat="1" applyFont="1" applyFill="1" applyBorder="1"/>
    <xf numFmtId="43" fontId="4" fillId="0" borderId="0" xfId="1" applyNumberFormat="1" applyFont="1" applyFill="1"/>
    <xf numFmtId="43" fontId="9" fillId="0" borderId="4" xfId="1" applyNumberFormat="1" applyFont="1" applyFill="1" applyBorder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9" fillId="0" borderId="0" xfId="8" applyNumberFormat="1" applyFont="1" applyFill="1" applyBorder="1"/>
    <xf numFmtId="43" fontId="9" fillId="0" borderId="4" xfId="8" applyNumberFormat="1" applyFont="1" applyFill="1" applyBorder="1"/>
    <xf numFmtId="0" fontId="0" fillId="0" borderId="0" xfId="0" applyFont="1"/>
    <xf numFmtId="166" fontId="4" fillId="0" borderId="0" xfId="1" applyNumberFormat="1" applyFont="1" applyFill="1"/>
    <xf numFmtId="0" fontId="9" fillId="0" borderId="1" xfId="6" applyFont="1" applyFill="1" applyBorder="1" applyAlignment="1">
      <alignment horizontal="right"/>
    </xf>
    <xf numFmtId="171" fontId="9" fillId="0" borderId="0" xfId="6" applyNumberFormat="1" applyFont="1" applyFill="1" applyBorder="1" applyAlignment="1">
      <alignment horizontal="right" vertical="center"/>
    </xf>
    <xf numFmtId="171" fontId="9" fillId="0" borderId="4" xfId="6" applyNumberFormat="1" applyFont="1" applyFill="1" applyBorder="1" applyAlignment="1">
      <alignment horizontal="right" vertical="center"/>
    </xf>
    <xf numFmtId="0" fontId="9" fillId="0" borderId="2" xfId="6" quotePrefix="1" applyFont="1" applyFill="1" applyBorder="1"/>
    <xf numFmtId="166" fontId="9" fillId="0" borderId="4" xfId="6" applyNumberFormat="1" applyFont="1" applyFill="1" applyBorder="1" applyAlignment="1">
      <alignment horizontal="right"/>
    </xf>
    <xf numFmtId="166" fontId="9" fillId="0" borderId="4" xfId="6" applyNumberFormat="1" applyFont="1" applyFill="1" applyBorder="1"/>
    <xf numFmtId="0" fontId="34" fillId="0" borderId="0" xfId="0" applyFont="1"/>
    <xf numFmtId="9" fontId="9" fillId="0" borderId="4" xfId="3" quotePrefix="1" applyNumberFormat="1" applyFont="1" applyFill="1" applyBorder="1" applyAlignment="1">
      <alignment horizontal="right"/>
    </xf>
    <xf numFmtId="168" fontId="35" fillId="0" borderId="0" xfId="0" applyNumberFormat="1" applyFont="1"/>
    <xf numFmtId="0" fontId="35" fillId="0" borderId="0" xfId="0" applyFont="1"/>
    <xf numFmtId="0" fontId="36" fillId="0" borderId="0" xfId="0" applyFont="1" applyFill="1"/>
    <xf numFmtId="0" fontId="37" fillId="0" borderId="0" xfId="6" applyFont="1" applyFill="1" applyBorder="1"/>
    <xf numFmtId="0" fontId="37" fillId="0" borderId="0" xfId="0" applyFont="1" applyAlignment="1">
      <alignment horizontal="left"/>
    </xf>
    <xf numFmtId="171" fontId="9" fillId="0" borderId="0" xfId="6" applyNumberFormat="1" applyFont="1" applyFill="1" applyBorder="1" applyAlignment="1">
      <alignment horizontal="center" vertical="center"/>
    </xf>
    <xf numFmtId="4" fontId="0" fillId="0" borderId="0" xfId="0" applyNumberFormat="1"/>
    <xf numFmtId="171" fontId="9" fillId="0" borderId="0" xfId="6" applyNumberFormat="1" applyFont="1" applyFill="1" applyBorder="1" applyAlignment="1"/>
    <xf numFmtId="0" fontId="38" fillId="0" borderId="0" xfId="6" applyFont="1" applyFill="1" applyBorder="1"/>
    <xf numFmtId="172" fontId="0" fillId="0" borderId="0" xfId="0" applyNumberFormat="1"/>
    <xf numFmtId="0" fontId="24" fillId="0" borderId="0" xfId="6" applyFont="1" applyBorder="1" applyAlignment="1">
      <alignment horizontal="left"/>
    </xf>
    <xf numFmtId="0" fontId="20" fillId="0" borderId="0" xfId="6" applyFont="1" applyBorder="1"/>
    <xf numFmtId="0" fontId="20" fillId="0" borderId="0" xfId="6" applyFont="1" applyFill="1" applyBorder="1"/>
    <xf numFmtId="0" fontId="8" fillId="0" borderId="0" xfId="6" applyBorder="1"/>
    <xf numFmtId="0" fontId="8" fillId="0" borderId="0" xfId="6" applyFont="1" applyFill="1" applyBorder="1"/>
    <xf numFmtId="43" fontId="9" fillId="0" borderId="0" xfId="7" applyNumberFormat="1" applyFont="1" applyFill="1"/>
    <xf numFmtId="43" fontId="9" fillId="0" borderId="0" xfId="1" applyNumberFormat="1" applyFont="1" applyFill="1"/>
    <xf numFmtId="43" fontId="9" fillId="0" borderId="0" xfId="1" applyNumberFormat="1" applyFont="1" applyFill="1" applyBorder="1" applyAlignment="1">
      <alignment horizontal="left"/>
    </xf>
    <xf numFmtId="43" fontId="0" fillId="0" borderId="0" xfId="0" applyNumberFormat="1"/>
    <xf numFmtId="0" fontId="0" fillId="0" borderId="4" xfId="0" applyFill="1" applyBorder="1"/>
    <xf numFmtId="0" fontId="4" fillId="0" borderId="4" xfId="0" applyFont="1" applyFill="1" applyBorder="1"/>
    <xf numFmtId="0" fontId="4" fillId="0" borderId="1" xfId="0" applyFont="1" applyFill="1" applyBorder="1"/>
    <xf numFmtId="9" fontId="0" fillId="0" borderId="0" xfId="3" applyFont="1" applyFill="1"/>
    <xf numFmtId="173" fontId="9" fillId="0" borderId="0" xfId="1" applyNumberFormat="1" applyFont="1" applyFill="1" applyBorder="1" applyAlignment="1">
      <alignment horizontal="left"/>
    </xf>
    <xf numFmtId="43" fontId="0" fillId="0" borderId="0" xfId="0" applyNumberFormat="1" applyBorder="1"/>
    <xf numFmtId="43" fontId="0" fillId="0" borderId="7" xfId="0" applyNumberFormat="1" applyBorder="1"/>
    <xf numFmtId="0" fontId="4" fillId="0" borderId="7" xfId="0" applyFont="1" applyBorder="1"/>
    <xf numFmtId="0" fontId="3" fillId="0" borderId="0" xfId="0" applyFont="1" applyFill="1"/>
    <xf numFmtId="172" fontId="0" fillId="0" borderId="0" xfId="0" applyNumberFormat="1" applyFill="1"/>
    <xf numFmtId="43" fontId="9" fillId="0" borderId="0" xfId="7" applyNumberFormat="1" applyFont="1" applyFill="1" applyBorder="1"/>
    <xf numFmtId="3" fontId="0" fillId="0" borderId="0" xfId="0" applyNumberFormat="1"/>
    <xf numFmtId="0" fontId="11" fillId="0" borderId="4" xfId="6" applyFont="1" applyFill="1" applyBorder="1" applyAlignment="1">
      <alignment horizontal="left"/>
    </xf>
    <xf numFmtId="0" fontId="9" fillId="0" borderId="3" xfId="0" applyFont="1" applyFill="1" applyBorder="1" applyAlignment="1"/>
    <xf numFmtId="0" fontId="9" fillId="0" borderId="4" xfId="0" applyFont="1" applyFill="1" applyBorder="1" applyAlignment="1">
      <alignment horizontal="center"/>
    </xf>
    <xf numFmtId="0" fontId="11" fillId="0" borderId="4" xfId="0" applyFont="1" applyBorder="1" applyAlignment="1"/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66" fontId="10" fillId="0" borderId="1" xfId="1" applyNumberFormat="1" applyFont="1" applyFill="1" applyBorder="1"/>
    <xf numFmtId="0" fontId="10" fillId="0" borderId="1" xfId="0" applyFont="1" applyBorder="1"/>
    <xf numFmtId="0" fontId="9" fillId="0" borderId="4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167" fontId="10" fillId="0" borderId="4" xfId="1" applyNumberFormat="1" applyFont="1" applyBorder="1" applyAlignment="1">
      <alignment horizontal="left"/>
    </xf>
    <xf numFmtId="166" fontId="10" fillId="0" borderId="1" xfId="7" applyNumberFormat="1" applyFont="1" applyFill="1" applyBorder="1"/>
    <xf numFmtId="0" fontId="39" fillId="0" borderId="0" xfId="0" applyFont="1" applyFill="1"/>
    <xf numFmtId="174" fontId="0" fillId="0" borderId="0" xfId="1" applyNumberFormat="1" applyFont="1"/>
    <xf numFmtId="171" fontId="9" fillId="0" borderId="0" xfId="6" applyNumberFormat="1" applyFont="1" applyFill="1" applyBorder="1" applyAlignment="1">
      <alignment horizontal="center"/>
    </xf>
    <xf numFmtId="0" fontId="10" fillId="0" borderId="4" xfId="6" applyFont="1" applyFill="1" applyBorder="1"/>
    <xf numFmtId="166" fontId="9" fillId="0" borderId="0" xfId="6" applyNumberFormat="1" applyFont="1" applyFill="1" applyBorder="1" applyAlignment="1"/>
    <xf numFmtId="166" fontId="10" fillId="0" borderId="1" xfId="6" applyNumberFormat="1" applyFont="1" applyFill="1" applyBorder="1" applyAlignment="1">
      <alignment vertical="center"/>
    </xf>
    <xf numFmtId="0" fontId="28" fillId="0" borderId="0" xfId="0" quotePrefix="1" applyFont="1"/>
    <xf numFmtId="171" fontId="9" fillId="0" borderId="0" xfId="6" applyNumberFormat="1" applyFont="1" applyFill="1" applyBorder="1" applyAlignment="1">
      <alignment horizontal="center" vertical="center"/>
    </xf>
    <xf numFmtId="167" fontId="9" fillId="0" borderId="0" xfId="6" applyNumberFormat="1" applyFont="1" applyFill="1" applyBorder="1" applyAlignment="1">
      <alignment horizontal="right"/>
    </xf>
    <xf numFmtId="0" fontId="39" fillId="0" borderId="0" xfId="0" applyFont="1" applyFill="1" applyBorder="1"/>
    <xf numFmtId="0" fontId="7" fillId="0" borderId="0" xfId="0" applyFont="1" applyAlignment="1"/>
    <xf numFmtId="0" fontId="40" fillId="0" borderId="0" xfId="0" applyFont="1" applyFill="1" applyBorder="1"/>
    <xf numFmtId="0" fontId="41" fillId="0" borderId="0" xfId="0" applyFont="1"/>
    <xf numFmtId="166" fontId="40" fillId="0" borderId="0" xfId="1" applyNumberFormat="1" applyFont="1" applyFill="1"/>
    <xf numFmtId="167" fontId="9" fillId="0" borderId="0" xfId="8" applyNumberFormat="1" applyFont="1" applyBorder="1" applyAlignment="1">
      <alignment horizontal="left"/>
    </xf>
    <xf numFmtId="43" fontId="10" fillId="0" borderId="1" xfId="8" applyNumberFormat="1" applyFont="1" applyFill="1" applyBorder="1"/>
    <xf numFmtId="175" fontId="0" fillId="0" borderId="0" xfId="0" applyNumberFormat="1"/>
    <xf numFmtId="176" fontId="0" fillId="0" borderId="0" xfId="1" applyNumberFormat="1" applyFont="1"/>
    <xf numFmtId="0" fontId="9" fillId="0" borderId="3" xfId="6" applyFont="1" applyBorder="1" applyAlignment="1">
      <alignment horizontal="center"/>
    </xf>
    <xf numFmtId="16" fontId="9" fillId="0" borderId="4" xfId="0" quotePrefix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4" xfId="6" applyFont="1" applyFill="1" applyBorder="1" applyAlignment="1">
      <alignment horizontal="center"/>
    </xf>
    <xf numFmtId="0" fontId="9" fillId="0" borderId="0" xfId="6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1" fontId="9" fillId="0" borderId="4" xfId="6" applyNumberFormat="1" applyFont="1" applyFill="1" applyBorder="1" applyAlignment="1">
      <alignment horizontal="center"/>
    </xf>
    <xf numFmtId="0" fontId="9" fillId="0" borderId="3" xfId="6" applyFont="1" applyFill="1" applyBorder="1" applyAlignment="1">
      <alignment horizontal="center"/>
    </xf>
    <xf numFmtId="171" fontId="9" fillId="0" borderId="3" xfId="6" applyNumberFormat="1" applyFont="1" applyFill="1" applyBorder="1" applyAlignment="1">
      <alignment horizontal="center"/>
    </xf>
    <xf numFmtId="0" fontId="9" fillId="0" borderId="0" xfId="6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9" fillId="0" borderId="6" xfId="6" applyFont="1" applyFill="1" applyBorder="1" applyAlignment="1">
      <alignment horizontal="center" vertical="center"/>
    </xf>
    <xf numFmtId="0" fontId="9" fillId="0" borderId="4" xfId="6" applyFont="1" applyFill="1" applyBorder="1" applyAlignment="1">
      <alignment horizontal="center" vertical="center"/>
    </xf>
    <xf numFmtId="171" fontId="9" fillId="0" borderId="6" xfId="6" applyNumberFormat="1" applyFont="1" applyFill="1" applyBorder="1" applyAlignment="1">
      <alignment horizontal="center" vertical="center"/>
    </xf>
    <xf numFmtId="171" fontId="9" fillId="0" borderId="4" xfId="6" applyNumberFormat="1" applyFont="1" applyFill="1" applyBorder="1" applyAlignment="1">
      <alignment horizontal="center" vertical="center"/>
    </xf>
    <xf numFmtId="171" fontId="9" fillId="0" borderId="0" xfId="6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71" fontId="9" fillId="0" borderId="0" xfId="6" applyNumberFormat="1" applyFont="1" applyFill="1" applyBorder="1" applyAlignment="1">
      <alignment horizontal="center"/>
    </xf>
  </cellXfs>
  <cellStyles count="14">
    <cellStyle name="Comma" xfId="1" builtinId="3"/>
    <cellStyle name="Comma 10 10" xfId="8"/>
    <cellStyle name="Comma 12" xfId="13"/>
    <cellStyle name="Comma 17 2" xfId="9"/>
    <cellStyle name="Comma 8" xfId="7"/>
    <cellStyle name="Currency" xfId="2" builtinId="4"/>
    <cellStyle name="Currency 2" xfId="12"/>
    <cellStyle name="Hyperlink" xfId="4" builtinId="8"/>
    <cellStyle name="Normal" xfId="0" builtinId="0"/>
    <cellStyle name="Normal 2" xfId="6"/>
    <cellStyle name="Normal 3" xfId="10"/>
    <cellStyle name="Normal 4" xfId="5"/>
    <cellStyle name="Percent" xfId="3" builtinId="5"/>
    <cellStyle name="Percent 2" xfId="11"/>
  </cellStyles>
  <dxfs count="0"/>
  <tableStyles count="0" defaultTableStyle="TableStyleMedium2" defaultPivotStyle="PivotStyleLight16"/>
  <colors>
    <mruColors>
      <color rgb="FFFF3300"/>
      <color rgb="FFFFFF97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9" tint="0.39997558519241921"/>
  </sheetPr>
  <dimension ref="A1:R67"/>
  <sheetViews>
    <sheetView showGridLines="0" tabSelected="1" zoomScaleNormal="100" workbookViewId="0">
      <selection activeCell="C2" sqref="C2:O2"/>
    </sheetView>
  </sheetViews>
  <sheetFormatPr defaultRowHeight="15"/>
  <cols>
    <col min="3" max="3" width="86.7109375" customWidth="1"/>
    <col min="4" max="4" width="1.7109375" customWidth="1"/>
    <col min="5" max="5" width="5.7109375" customWidth="1"/>
    <col min="6" max="6" width="1.7109375" customWidth="1"/>
    <col min="7" max="7" width="10.7109375" customWidth="1"/>
    <col min="8" max="8" width="1.7109375" customWidth="1"/>
    <col min="9" max="9" width="10.7109375" customWidth="1"/>
    <col min="10" max="10" width="1.7109375" customWidth="1"/>
    <col min="11" max="11" width="10.7109375" hidden="1" customWidth="1"/>
    <col min="12" max="12" width="1.7109375" hidden="1" customWidth="1"/>
    <col min="13" max="13" width="10.7109375" hidden="1" customWidth="1"/>
    <col min="14" max="14" width="1.7109375" hidden="1" customWidth="1"/>
    <col min="15" max="16" width="10.7109375" customWidth="1"/>
    <col min="18" max="18" width="10.140625" bestFit="1" customWidth="1"/>
  </cols>
  <sheetData>
    <row r="1" spans="1:18" ht="12" customHeight="1">
      <c r="Q1" s="160"/>
    </row>
    <row r="2" spans="1:18" ht="18.75">
      <c r="C2" s="267" t="s">
        <v>10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Q2" s="160"/>
    </row>
    <row r="3" spans="1:18" ht="12" customHeight="1" thickBot="1">
      <c r="C3" s="16"/>
      <c r="D3" s="16"/>
      <c r="E3" s="16"/>
      <c r="F3" s="16"/>
      <c r="G3" s="17"/>
      <c r="H3" s="17"/>
      <c r="I3" s="18"/>
      <c r="J3" s="16"/>
      <c r="K3" s="16"/>
      <c r="L3" s="16"/>
      <c r="M3" s="16"/>
      <c r="N3" s="16"/>
      <c r="O3" s="12"/>
      <c r="Q3" s="160"/>
    </row>
    <row r="4" spans="1:18" ht="12" customHeight="1">
      <c r="C4" s="19"/>
      <c r="D4" s="19"/>
      <c r="E4" s="19"/>
      <c r="F4" s="19"/>
      <c r="G4" s="265" t="s">
        <v>11</v>
      </c>
      <c r="H4" s="265"/>
      <c r="I4" s="265"/>
      <c r="J4" s="19"/>
      <c r="K4" s="268" t="s">
        <v>7</v>
      </c>
      <c r="L4" s="268"/>
      <c r="M4" s="268"/>
      <c r="N4" s="19"/>
      <c r="O4" s="4" t="s">
        <v>130</v>
      </c>
      <c r="Q4" s="160"/>
    </row>
    <row r="5" spans="1:18" ht="12" customHeight="1">
      <c r="C5" s="19"/>
      <c r="D5" s="19"/>
      <c r="E5" s="20"/>
      <c r="F5" s="20"/>
      <c r="G5" s="266" t="s">
        <v>0</v>
      </c>
      <c r="H5" s="266"/>
      <c r="I5" s="266"/>
      <c r="J5" s="20"/>
      <c r="K5" s="21"/>
      <c r="L5" s="21" t="s">
        <v>0</v>
      </c>
      <c r="M5" s="21"/>
      <c r="N5" s="19"/>
      <c r="O5" s="57" t="s">
        <v>1</v>
      </c>
      <c r="Q5" s="160"/>
    </row>
    <row r="6" spans="1:18" ht="12" customHeight="1">
      <c r="C6" s="238" t="s">
        <v>12</v>
      </c>
      <c r="D6" s="22"/>
      <c r="E6" s="243" t="s">
        <v>13</v>
      </c>
      <c r="F6" s="22"/>
      <c r="G6" s="237">
        <v>2020</v>
      </c>
      <c r="H6" s="240"/>
      <c r="I6" s="237">
        <v>2019</v>
      </c>
      <c r="J6" s="22"/>
      <c r="K6" s="237">
        <v>2020</v>
      </c>
      <c r="L6" s="240"/>
      <c r="M6" s="237">
        <v>2019</v>
      </c>
      <c r="N6" s="25"/>
      <c r="O6" s="239">
        <v>2019</v>
      </c>
      <c r="Q6" s="160"/>
    </row>
    <row r="7" spans="1:18" ht="12" customHeight="1">
      <c r="C7" s="24"/>
      <c r="D7" s="22"/>
      <c r="E7" s="22"/>
      <c r="F7" s="22"/>
      <c r="G7" s="25"/>
      <c r="H7" s="22"/>
      <c r="I7" s="26"/>
      <c r="J7" s="22"/>
      <c r="K7" s="22"/>
      <c r="L7" s="22"/>
      <c r="M7" s="25"/>
      <c r="N7" s="25"/>
      <c r="Q7" s="160"/>
    </row>
    <row r="8" spans="1:18" ht="12" customHeight="1">
      <c r="C8" s="27" t="s">
        <v>14</v>
      </c>
      <c r="D8" s="28"/>
      <c r="E8" s="131">
        <v>2</v>
      </c>
      <c r="F8" s="28"/>
      <c r="G8" s="29">
        <v>128.80000000000004</v>
      </c>
      <c r="H8" s="30"/>
      <c r="I8" s="31">
        <v>129.30000000000001</v>
      </c>
      <c r="J8" s="32"/>
      <c r="K8" s="29">
        <v>128.80000000000004</v>
      </c>
      <c r="L8" s="32"/>
      <c r="M8" s="31">
        <v>129.30000000000001</v>
      </c>
      <c r="N8" s="30"/>
      <c r="O8" s="31">
        <v>930.8</v>
      </c>
      <c r="Q8" s="160"/>
      <c r="R8" s="234"/>
    </row>
    <row r="9" spans="1:18" ht="12" customHeight="1">
      <c r="C9" s="28"/>
      <c r="D9" s="28"/>
      <c r="E9" s="131"/>
      <c r="F9" s="28"/>
      <c r="G9" s="33"/>
      <c r="H9" s="30"/>
      <c r="I9" s="30"/>
      <c r="J9" s="32"/>
      <c r="K9" s="227"/>
      <c r="L9" s="32"/>
      <c r="M9" s="30"/>
      <c r="N9" s="32"/>
      <c r="O9" s="30"/>
      <c r="Q9" s="160"/>
    </row>
    <row r="10" spans="1:18" ht="12" customHeight="1">
      <c r="C10" s="34" t="s">
        <v>15</v>
      </c>
      <c r="D10" s="28"/>
      <c r="E10" s="128">
        <v>3</v>
      </c>
      <c r="F10" s="32"/>
      <c r="G10" s="35">
        <v>-72.7</v>
      </c>
      <c r="H10" s="30"/>
      <c r="I10" s="36">
        <v>-59.4</v>
      </c>
      <c r="J10" s="32"/>
      <c r="K10" s="35">
        <v>-72.7</v>
      </c>
      <c r="L10" s="32"/>
      <c r="M10" s="36">
        <v>-59.4</v>
      </c>
      <c r="N10" s="35"/>
      <c r="O10" s="36">
        <v>-262.5</v>
      </c>
      <c r="Q10" s="160"/>
    </row>
    <row r="11" spans="1:18" ht="12" customHeight="1">
      <c r="C11" s="34" t="s">
        <v>16</v>
      </c>
      <c r="D11" s="28"/>
      <c r="E11" s="129">
        <v>3</v>
      </c>
      <c r="F11" s="32"/>
      <c r="G11" s="35">
        <v>-3.2</v>
      </c>
      <c r="H11" s="36"/>
      <c r="I11" s="36">
        <v>-2.4</v>
      </c>
      <c r="J11" s="32"/>
      <c r="K11" s="35">
        <v>-3.2</v>
      </c>
      <c r="L11" s="32"/>
      <c r="M11" s="36">
        <v>-2.4</v>
      </c>
      <c r="N11" s="36"/>
      <c r="O11" s="36">
        <v>-9.6999999999999993</v>
      </c>
      <c r="Q11" s="160"/>
    </row>
    <row r="12" spans="1:18" ht="12" customHeight="1">
      <c r="C12" s="28" t="s">
        <v>17</v>
      </c>
      <c r="D12" s="28"/>
      <c r="E12" s="130">
        <v>3</v>
      </c>
      <c r="F12" s="32"/>
      <c r="G12" s="35">
        <v>-11.9</v>
      </c>
      <c r="H12" s="30"/>
      <c r="I12" s="36">
        <v>-13.5</v>
      </c>
      <c r="J12" s="32"/>
      <c r="K12" s="35">
        <v>-11.9</v>
      </c>
      <c r="L12" s="32"/>
      <c r="M12" s="36">
        <v>-13.5</v>
      </c>
      <c r="N12" s="36"/>
      <c r="O12" s="36">
        <v>-51.8</v>
      </c>
      <c r="Q12" s="160"/>
    </row>
    <row r="13" spans="1:18" ht="12" customHeight="1">
      <c r="A13" s="7"/>
      <c r="C13" s="34" t="s">
        <v>18</v>
      </c>
      <c r="D13" s="34"/>
      <c r="E13" s="129">
        <v>4</v>
      </c>
      <c r="F13" s="32"/>
      <c r="G13" s="36">
        <v>-43.8</v>
      </c>
      <c r="H13" s="36"/>
      <c r="I13" s="36">
        <v>-65.2</v>
      </c>
      <c r="J13" s="32"/>
      <c r="K13" s="36">
        <v>-43.8</v>
      </c>
      <c r="L13" s="32"/>
      <c r="M13" s="36">
        <v>-65.2</v>
      </c>
      <c r="N13" s="36"/>
      <c r="O13" s="36">
        <v>-437.4</v>
      </c>
      <c r="Q13" s="160"/>
    </row>
    <row r="14" spans="1:18" ht="12" customHeight="1">
      <c r="A14" s="7"/>
      <c r="C14" s="34" t="s">
        <v>272</v>
      </c>
      <c r="D14" s="34"/>
      <c r="E14" s="129">
        <v>4</v>
      </c>
      <c r="F14" s="32"/>
      <c r="G14" s="36">
        <v>-28.7</v>
      </c>
      <c r="H14" s="36"/>
      <c r="I14" s="36">
        <v>-34.1</v>
      </c>
      <c r="J14" s="32"/>
      <c r="K14" s="36">
        <v>-28.7</v>
      </c>
      <c r="L14" s="32"/>
      <c r="M14" s="36">
        <v>-34.1</v>
      </c>
      <c r="N14" s="36"/>
      <c r="O14" s="36">
        <v>-115.8</v>
      </c>
      <c r="Q14" s="160"/>
      <c r="R14" s="2"/>
    </row>
    <row r="15" spans="1:18" ht="12" customHeight="1">
      <c r="A15" s="7"/>
      <c r="C15" s="34" t="s">
        <v>274</v>
      </c>
      <c r="D15" s="34"/>
      <c r="E15" s="129">
        <v>4</v>
      </c>
      <c r="F15" s="32"/>
      <c r="G15" s="36">
        <v>-51.4</v>
      </c>
      <c r="H15" s="36"/>
      <c r="I15" s="36">
        <v>0</v>
      </c>
      <c r="J15" s="32"/>
      <c r="K15" s="36">
        <v>-51.4</v>
      </c>
      <c r="L15" s="32"/>
      <c r="M15" s="36">
        <v>0</v>
      </c>
      <c r="N15" s="36"/>
      <c r="O15" s="36">
        <v>0</v>
      </c>
      <c r="Q15" s="160"/>
      <c r="R15" s="2"/>
    </row>
    <row r="16" spans="1:18" ht="12" customHeight="1">
      <c r="A16" s="7"/>
      <c r="C16" s="34" t="s">
        <v>20</v>
      </c>
      <c r="D16" s="34"/>
      <c r="E16" s="129">
        <v>4</v>
      </c>
      <c r="F16" s="32"/>
      <c r="G16" s="35">
        <v>2.6788804900000005</v>
      </c>
      <c r="H16" s="36"/>
      <c r="I16" s="36">
        <v>2.7677269999999998</v>
      </c>
      <c r="J16" s="32"/>
      <c r="K16" s="35">
        <v>2.6788804900000005</v>
      </c>
      <c r="L16" s="32"/>
      <c r="M16" s="36">
        <v>2.7677269999999998</v>
      </c>
      <c r="N16" s="36"/>
      <c r="O16" s="36">
        <v>1.0328635800000185</v>
      </c>
      <c r="Q16" s="160"/>
    </row>
    <row r="17" spans="1:17" ht="12" customHeight="1">
      <c r="A17" s="7"/>
      <c r="C17" s="37" t="s">
        <v>21</v>
      </c>
      <c r="D17" s="8"/>
      <c r="E17" s="130"/>
      <c r="F17" s="32"/>
      <c r="G17" s="38">
        <f>SUM(G10:G16)</f>
        <v>-209.02111951000001</v>
      </c>
      <c r="H17" s="30"/>
      <c r="I17" s="38">
        <v>-171.83227299999999</v>
      </c>
      <c r="J17" s="32"/>
      <c r="K17" s="38">
        <f>SUM(K10:K16)</f>
        <v>-209.02111951000001</v>
      </c>
      <c r="L17" s="32"/>
      <c r="M17" s="38">
        <v>-171.83227299999999</v>
      </c>
      <c r="N17" s="33"/>
      <c r="O17" s="38">
        <v>-876.16713641999991</v>
      </c>
      <c r="Q17" s="160"/>
    </row>
    <row r="18" spans="1:17" ht="12" customHeight="1">
      <c r="A18" s="7"/>
      <c r="C18" s="28" t="s">
        <v>223</v>
      </c>
      <c r="D18" s="8"/>
      <c r="E18" s="131" t="s">
        <v>6</v>
      </c>
      <c r="F18" s="32"/>
      <c r="G18" s="33">
        <f>+G17+G8</f>
        <v>-80.221119509999966</v>
      </c>
      <c r="H18" s="30"/>
      <c r="I18" s="33">
        <v>-42.532272999999975</v>
      </c>
      <c r="J18" s="32"/>
      <c r="K18" s="33">
        <f>+K17+K8</f>
        <v>-80.221119509999966</v>
      </c>
      <c r="L18" s="32"/>
      <c r="M18" s="33">
        <v>-42.532272999999975</v>
      </c>
      <c r="N18" s="33"/>
      <c r="O18" s="33">
        <v>54.632863580000048</v>
      </c>
      <c r="Q18" s="160"/>
    </row>
    <row r="19" spans="1:17" ht="12" customHeight="1">
      <c r="A19" s="7"/>
      <c r="C19" s="32" t="s">
        <v>22</v>
      </c>
      <c r="D19" s="32"/>
      <c r="E19" s="131">
        <v>5</v>
      </c>
      <c r="F19" s="32"/>
      <c r="G19" s="33">
        <v>-26</v>
      </c>
      <c r="H19" s="30"/>
      <c r="I19" s="33">
        <v>-3.8</v>
      </c>
      <c r="J19" s="32"/>
      <c r="K19" s="33">
        <v>-26</v>
      </c>
      <c r="L19" s="32"/>
      <c r="M19" s="33">
        <v>-3.8</v>
      </c>
      <c r="N19" s="30"/>
      <c r="O19" s="33">
        <v>-20.100000000000001</v>
      </c>
      <c r="Q19" s="160"/>
    </row>
    <row r="20" spans="1:17" ht="12" customHeight="1">
      <c r="A20" s="7"/>
      <c r="C20" s="28" t="s">
        <v>23</v>
      </c>
      <c r="D20" s="32"/>
      <c r="E20" s="131">
        <v>6</v>
      </c>
      <c r="F20" s="32"/>
      <c r="G20" s="33">
        <v>-16.399999999999999</v>
      </c>
      <c r="H20" s="30"/>
      <c r="I20" s="30">
        <v>-18.3</v>
      </c>
      <c r="J20" s="32"/>
      <c r="K20" s="33">
        <v>-16.399999999999999</v>
      </c>
      <c r="L20" s="32"/>
      <c r="M20" s="30">
        <v>-18.3</v>
      </c>
      <c r="N20" s="30"/>
      <c r="O20" s="30">
        <v>-67.5</v>
      </c>
      <c r="Q20" s="160"/>
    </row>
    <row r="21" spans="1:17" ht="12" customHeight="1">
      <c r="A21" s="7"/>
      <c r="C21" s="27" t="s">
        <v>24</v>
      </c>
      <c r="D21" s="32"/>
      <c r="E21" s="131">
        <v>7</v>
      </c>
      <c r="F21" s="32"/>
      <c r="G21" s="29">
        <v>7.3</v>
      </c>
      <c r="H21" s="30"/>
      <c r="I21" s="31">
        <v>0.1</v>
      </c>
      <c r="J21" s="32"/>
      <c r="K21" s="29">
        <v>7.3</v>
      </c>
      <c r="L21" s="32"/>
      <c r="M21" s="31">
        <v>0.1</v>
      </c>
      <c r="N21" s="30"/>
      <c r="O21" s="31">
        <v>-4.5999999999999996</v>
      </c>
      <c r="Q21" s="160"/>
    </row>
    <row r="22" spans="1:17" ht="12" customHeight="1">
      <c r="A22" s="7"/>
      <c r="C22" s="34" t="s">
        <v>224</v>
      </c>
      <c r="D22" s="8"/>
      <c r="E22" s="130"/>
      <c r="F22" s="32"/>
      <c r="G22" s="35">
        <f>SUM(G18:G21)</f>
        <v>-115.32111950999997</v>
      </c>
      <c r="H22" s="30"/>
      <c r="I22" s="35">
        <v>-64.532272999999975</v>
      </c>
      <c r="J22" s="32"/>
      <c r="K22" s="35">
        <f>SUM(K18:K21)</f>
        <v>-115.32111950999997</v>
      </c>
      <c r="L22" s="32"/>
      <c r="M22" s="35">
        <v>-64.532272999999975</v>
      </c>
      <c r="N22" s="35"/>
      <c r="O22" s="35">
        <v>-37.567136419999954</v>
      </c>
      <c r="Q22" s="160"/>
    </row>
    <row r="23" spans="1:17" ht="12" customHeight="1">
      <c r="A23" s="7"/>
      <c r="C23" s="27" t="s">
        <v>26</v>
      </c>
      <c r="D23" s="32"/>
      <c r="E23" s="130">
        <v>8</v>
      </c>
      <c r="F23" s="32"/>
      <c r="G23" s="35">
        <v>-2.2000000000000002</v>
      </c>
      <c r="H23" s="30"/>
      <c r="I23" s="36">
        <v>-0.6</v>
      </c>
      <c r="J23" s="32"/>
      <c r="K23" s="35">
        <v>-2.2000000000000002</v>
      </c>
      <c r="L23" s="32"/>
      <c r="M23" s="36">
        <v>-0.6</v>
      </c>
      <c r="N23" s="30"/>
      <c r="O23" s="36">
        <v>-34.1</v>
      </c>
      <c r="Q23" s="160"/>
    </row>
    <row r="24" spans="1:17" ht="12" customHeight="1">
      <c r="A24" s="7"/>
      <c r="C24" s="245" t="s">
        <v>27</v>
      </c>
      <c r="D24" s="8"/>
      <c r="E24" s="132"/>
      <c r="F24" s="42"/>
      <c r="G24" s="246">
        <f>SUM(G22:G23)</f>
        <v>-117.52111950999998</v>
      </c>
      <c r="H24" s="41"/>
      <c r="I24" s="246">
        <v>-65.132272999999969</v>
      </c>
      <c r="J24" s="42"/>
      <c r="K24" s="241">
        <f>SUM(K22:K23)</f>
        <v>-117.52111950999998</v>
      </c>
      <c r="L24" s="42"/>
      <c r="M24" s="246">
        <v>-65.132272999999969</v>
      </c>
      <c r="N24" s="143"/>
      <c r="O24" s="246">
        <v>-71.667136419999963</v>
      </c>
      <c r="Q24" s="160"/>
    </row>
    <row r="25" spans="1:17" ht="12" customHeight="1">
      <c r="A25" s="7"/>
      <c r="C25" s="40"/>
      <c r="D25" s="42"/>
      <c r="E25" s="132"/>
      <c r="F25" s="42"/>
      <c r="G25" s="43"/>
      <c r="H25" s="41"/>
      <c r="I25" s="41"/>
      <c r="J25" s="42"/>
      <c r="K25" s="42"/>
      <c r="L25" s="42"/>
      <c r="M25" s="41"/>
      <c r="N25" s="42"/>
      <c r="O25" s="41"/>
      <c r="Q25" s="160"/>
    </row>
    <row r="26" spans="1:17" ht="12" customHeight="1">
      <c r="A26" s="7"/>
      <c r="C26" s="44" t="s">
        <v>28</v>
      </c>
      <c r="D26" s="32"/>
      <c r="E26" s="129"/>
      <c r="F26" s="32"/>
      <c r="G26" s="35"/>
      <c r="H26" s="36"/>
      <c r="I26" s="36"/>
      <c r="J26" s="32"/>
      <c r="K26" s="32"/>
      <c r="L26" s="32"/>
      <c r="M26" s="36"/>
      <c r="N26" s="32"/>
      <c r="O26" s="36"/>
      <c r="Q26" s="160"/>
    </row>
    <row r="27" spans="1:17" ht="12" customHeight="1">
      <c r="A27" s="7"/>
      <c r="C27" s="34" t="s">
        <v>29</v>
      </c>
      <c r="D27" s="8"/>
      <c r="E27" s="129">
        <v>13</v>
      </c>
      <c r="F27" s="32"/>
      <c r="G27" s="35">
        <f>+Notes!H243</f>
        <v>7.4</v>
      </c>
      <c r="H27" s="36"/>
      <c r="I27" s="35">
        <v>-7.1</v>
      </c>
      <c r="J27" s="32"/>
      <c r="K27" s="35">
        <f>+Notes!K243</f>
        <v>7.4</v>
      </c>
      <c r="L27" s="32"/>
      <c r="M27" s="35">
        <v>-7.1</v>
      </c>
      <c r="N27" s="36"/>
      <c r="O27" s="35">
        <v>-8.1</v>
      </c>
      <c r="Q27" s="160"/>
    </row>
    <row r="28" spans="1:17" ht="12" customHeight="1">
      <c r="A28" s="7"/>
      <c r="C28" s="34" t="s">
        <v>30</v>
      </c>
      <c r="D28" s="8"/>
      <c r="E28" s="129">
        <v>13</v>
      </c>
      <c r="F28" s="32"/>
      <c r="G28" s="35">
        <f>+Notes!H246</f>
        <v>-5.5</v>
      </c>
      <c r="H28" s="36"/>
      <c r="I28" s="36">
        <v>2.6</v>
      </c>
      <c r="J28" s="32"/>
      <c r="K28" s="35">
        <f>+Notes!K246</f>
        <v>-5.5</v>
      </c>
      <c r="L28" s="32"/>
      <c r="M28" s="36">
        <v>2.6</v>
      </c>
      <c r="N28" s="36"/>
      <c r="O28" s="36">
        <v>2.2000000000000002</v>
      </c>
      <c r="Q28" s="160"/>
    </row>
    <row r="29" spans="1:17" ht="12" customHeight="1">
      <c r="A29" s="7"/>
      <c r="C29" s="45" t="s">
        <v>196</v>
      </c>
      <c r="D29" s="32"/>
      <c r="E29" s="129"/>
      <c r="F29" s="32"/>
      <c r="G29" s="38">
        <f>SUM(G27:G28)</f>
        <v>1.9000000000000004</v>
      </c>
      <c r="H29" s="36"/>
      <c r="I29" s="38">
        <v>-4.5</v>
      </c>
      <c r="J29" s="32"/>
      <c r="K29" s="38">
        <f>SUM(K27:K28)</f>
        <v>1.9000000000000004</v>
      </c>
      <c r="L29" s="32"/>
      <c r="M29" s="38">
        <v>-4.5</v>
      </c>
      <c r="N29" s="33"/>
      <c r="O29" s="38">
        <v>-5.8999999999999995</v>
      </c>
      <c r="Q29" s="160"/>
    </row>
    <row r="30" spans="1:17" ht="12" customHeight="1">
      <c r="A30" s="7"/>
      <c r="C30" s="245" t="s">
        <v>197</v>
      </c>
      <c r="D30" s="42"/>
      <c r="E30" s="132"/>
      <c r="F30" s="42"/>
      <c r="G30" s="246">
        <f>+G29+G24</f>
        <v>-115.62111950999997</v>
      </c>
      <c r="H30" s="41"/>
      <c r="I30" s="246">
        <v>-69.632272999999969</v>
      </c>
      <c r="J30" s="42"/>
      <c r="K30" s="246">
        <f>+K29+K24</f>
        <v>-115.62111950999997</v>
      </c>
      <c r="L30" s="42"/>
      <c r="M30" s="246">
        <v>-69.632272999999969</v>
      </c>
      <c r="N30" s="143"/>
      <c r="O30" s="246">
        <v>-77.567136419999969</v>
      </c>
      <c r="Q30" s="160"/>
    </row>
    <row r="31" spans="1:17" ht="12" customHeight="1">
      <c r="A31" s="7"/>
      <c r="C31" s="46"/>
      <c r="D31" s="47"/>
      <c r="E31" s="133"/>
      <c r="F31" s="47"/>
      <c r="G31" s="48"/>
      <c r="H31" s="49"/>
      <c r="I31" s="50"/>
      <c r="J31" s="47"/>
      <c r="K31" s="47"/>
      <c r="L31" s="47"/>
      <c r="M31" s="50"/>
      <c r="N31" s="47"/>
      <c r="O31" s="50"/>
      <c r="Q31" s="160"/>
    </row>
    <row r="32" spans="1:17" ht="12" customHeight="1">
      <c r="A32" s="7"/>
      <c r="C32" s="44" t="s">
        <v>31</v>
      </c>
      <c r="D32" s="51"/>
      <c r="E32" s="133"/>
      <c r="F32" s="47"/>
      <c r="G32" s="48"/>
      <c r="H32" s="49"/>
      <c r="I32" s="50"/>
      <c r="J32" s="47"/>
      <c r="K32" s="47"/>
      <c r="L32" s="47"/>
      <c r="M32" s="50"/>
      <c r="N32" s="47"/>
      <c r="O32" s="50"/>
      <c r="Q32" s="160"/>
    </row>
    <row r="33" spans="1:17" ht="12" customHeight="1">
      <c r="A33" s="7"/>
      <c r="C33" s="34" t="s">
        <v>32</v>
      </c>
      <c r="D33" s="8"/>
      <c r="E33" s="129">
        <v>12</v>
      </c>
      <c r="F33" s="47"/>
      <c r="G33" s="219">
        <v>-0.32103305965698709</v>
      </c>
      <c r="H33" s="220"/>
      <c r="I33" s="219">
        <v>-0.19129436537689168</v>
      </c>
      <c r="J33" s="221" t="s">
        <v>6</v>
      </c>
      <c r="K33" s="219">
        <v>-0.32103305965698709</v>
      </c>
      <c r="L33" s="221"/>
      <c r="M33" s="219">
        <v>-0.19129436537689168</v>
      </c>
      <c r="N33" s="220"/>
      <c r="O33" s="219">
        <v>-0.21043482808019348</v>
      </c>
      <c r="Q33" s="160"/>
    </row>
    <row r="34" spans="1:17" ht="12" customHeight="1">
      <c r="A34" s="7"/>
      <c r="G34" s="171"/>
      <c r="Q34" s="160"/>
    </row>
    <row r="35" spans="1:17" ht="12" customHeight="1">
      <c r="A35" s="7"/>
      <c r="Q35" s="160"/>
    </row>
    <row r="36" spans="1:17" ht="12" customHeight="1">
      <c r="A36" s="7"/>
      <c r="Q36" s="160"/>
    </row>
    <row r="37" spans="1:17" ht="12" customHeight="1">
      <c r="Q37" s="160"/>
    </row>
    <row r="38" spans="1:17" ht="12" customHeight="1">
      <c r="Q38" s="160"/>
    </row>
    <row r="39" spans="1:17" ht="12" customHeight="1">
      <c r="Q39" s="160"/>
    </row>
    <row r="40" spans="1:17" ht="12" customHeight="1">
      <c r="C40" s="2"/>
      <c r="Q40" s="160"/>
    </row>
    <row r="41" spans="1:17">
      <c r="C41" s="2"/>
      <c r="Q41" s="160"/>
    </row>
    <row r="42" spans="1:17">
      <c r="C42" s="182"/>
      <c r="Q42" s="160"/>
    </row>
    <row r="43" spans="1:17">
      <c r="Q43" s="160"/>
    </row>
    <row r="44" spans="1:17">
      <c r="Q44" s="160"/>
    </row>
    <row r="45" spans="1:17">
      <c r="H45" s="30"/>
      <c r="Q45" s="160"/>
    </row>
    <row r="46" spans="1:17">
      <c r="H46" s="30"/>
      <c r="Q46" s="160"/>
    </row>
    <row r="47" spans="1:17">
      <c r="H47" s="30"/>
      <c r="Q47" s="160"/>
    </row>
    <row r="48" spans="1:17">
      <c r="H48" s="36"/>
      <c r="Q48" s="160"/>
    </row>
    <row r="49" spans="8:17">
      <c r="H49" s="30"/>
      <c r="Q49" s="160"/>
    </row>
    <row r="50" spans="8:17">
      <c r="H50" s="36"/>
      <c r="Q50" s="160"/>
    </row>
    <row r="51" spans="8:17">
      <c r="H51" s="36"/>
      <c r="Q51" s="160"/>
    </row>
    <row r="52" spans="8:17">
      <c r="H52" s="36"/>
      <c r="Q52" s="160"/>
    </row>
    <row r="53" spans="8:17">
      <c r="H53" s="36"/>
      <c r="Q53" s="160"/>
    </row>
    <row r="54" spans="8:17">
      <c r="H54" s="30"/>
      <c r="Q54" s="160"/>
    </row>
    <row r="55" spans="8:17">
      <c r="H55" s="30"/>
      <c r="Q55" s="160"/>
    </row>
    <row r="56" spans="8:17">
      <c r="H56" s="30"/>
      <c r="Q56" s="160"/>
    </row>
    <row r="57" spans="8:17">
      <c r="H57" s="30"/>
      <c r="Q57" s="160"/>
    </row>
    <row r="58" spans="8:17">
      <c r="H58" s="30"/>
      <c r="Q58" s="160"/>
    </row>
    <row r="59" spans="8:17">
      <c r="H59" s="30"/>
      <c r="Q59" s="160"/>
    </row>
    <row r="60" spans="8:17">
      <c r="H60" s="30"/>
      <c r="Q60" s="160"/>
    </row>
    <row r="61" spans="8:17">
      <c r="H61" s="41"/>
      <c r="Q61" s="160"/>
    </row>
    <row r="62" spans="8:17">
      <c r="H62" s="41"/>
      <c r="Q62" s="160"/>
    </row>
    <row r="63" spans="8:17">
      <c r="H63" s="36"/>
    </row>
    <row r="64" spans="8:17">
      <c r="H64" s="36"/>
    </row>
    <row r="65" spans="8:8">
      <c r="H65" s="36"/>
    </row>
    <row r="66" spans="8:8">
      <c r="H66" s="36"/>
    </row>
    <row r="67" spans="8:8">
      <c r="H67" s="41"/>
    </row>
  </sheetData>
  <mergeCells count="4">
    <mergeCell ref="G4:I4"/>
    <mergeCell ref="G5:I5"/>
    <mergeCell ref="C2:O2"/>
    <mergeCell ref="K4: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9" tint="0.39997558519241921"/>
  </sheetPr>
  <dimension ref="A1:M63"/>
  <sheetViews>
    <sheetView showGridLines="0" zoomScaleNormal="100" workbookViewId="0">
      <selection activeCell="C63" sqref="C63"/>
    </sheetView>
  </sheetViews>
  <sheetFormatPr defaultRowHeight="15"/>
  <cols>
    <col min="3" max="3" width="86.7109375" customWidth="1"/>
    <col min="4" max="4" width="1.7109375" customWidth="1"/>
    <col min="5" max="5" width="5.7109375" customWidth="1"/>
    <col min="6" max="6" width="1.7109375" customWidth="1"/>
    <col min="7" max="7" width="10.7109375" customWidth="1"/>
    <col min="8" max="8" width="1.7109375" customWidth="1"/>
    <col min="9" max="9" width="10.7109375" customWidth="1"/>
    <col min="10" max="10" width="1.7109375" customWidth="1"/>
    <col min="11" max="12" width="10.7109375" customWidth="1"/>
  </cols>
  <sheetData>
    <row r="1" spans="3:13" ht="12" customHeight="1">
      <c r="M1" s="160"/>
    </row>
    <row r="2" spans="3:13" ht="18.75" customHeight="1">
      <c r="C2" s="269" t="s">
        <v>128</v>
      </c>
      <c r="D2" s="269"/>
      <c r="E2" s="269"/>
      <c r="F2" s="269"/>
      <c r="G2" s="269"/>
      <c r="H2" s="269"/>
      <c r="I2" s="269"/>
      <c r="J2" s="269"/>
      <c r="K2" s="269"/>
      <c r="M2" s="160"/>
    </row>
    <row r="3" spans="3:13" ht="12" customHeight="1" thickBot="1">
      <c r="C3" s="16"/>
      <c r="D3" s="16"/>
      <c r="E3" s="16"/>
      <c r="F3" s="17"/>
      <c r="G3" s="18"/>
      <c r="H3" s="23"/>
      <c r="I3" s="22"/>
      <c r="J3" s="148"/>
      <c r="K3" s="144"/>
      <c r="M3" s="160"/>
    </row>
    <row r="4" spans="3:13" ht="12" customHeight="1">
      <c r="C4" s="22"/>
      <c r="D4" s="72"/>
      <c r="E4" s="22"/>
      <c r="F4" s="72"/>
      <c r="G4" s="73" t="s">
        <v>0</v>
      </c>
      <c r="H4" s="236"/>
      <c r="I4" s="73" t="s">
        <v>0</v>
      </c>
      <c r="J4" s="144"/>
      <c r="K4" s="73" t="s">
        <v>1</v>
      </c>
      <c r="M4" s="160"/>
    </row>
    <row r="5" spans="3:13" ht="12" customHeight="1">
      <c r="C5" s="244" t="s">
        <v>12</v>
      </c>
      <c r="D5" s="72"/>
      <c r="E5" s="243" t="s">
        <v>13</v>
      </c>
      <c r="F5" s="72"/>
      <c r="G5" s="237">
        <v>2020</v>
      </c>
      <c r="H5" s="25"/>
      <c r="I5" s="237">
        <v>2019</v>
      </c>
      <c r="J5" s="144"/>
      <c r="K5" s="239">
        <v>2019</v>
      </c>
      <c r="M5" s="160"/>
    </row>
    <row r="6" spans="3:13" ht="12" customHeight="1">
      <c r="C6" s="22"/>
      <c r="D6" s="72"/>
      <c r="E6" s="22"/>
      <c r="F6" s="72"/>
      <c r="G6" s="25"/>
      <c r="H6" s="76"/>
      <c r="I6" s="76"/>
      <c r="J6" s="144"/>
      <c r="K6" s="144"/>
      <c r="M6" s="160"/>
    </row>
    <row r="7" spans="3:13" ht="12" customHeight="1">
      <c r="C7" s="107" t="s">
        <v>43</v>
      </c>
      <c r="D7" s="134"/>
      <c r="E7" s="135"/>
      <c r="F7" s="74"/>
      <c r="G7" s="75"/>
      <c r="H7" s="78"/>
      <c r="I7" s="76"/>
      <c r="J7" s="144"/>
      <c r="K7" s="144"/>
      <c r="M7" s="160"/>
    </row>
    <row r="8" spans="3:13" ht="12" customHeight="1">
      <c r="C8" s="76" t="s">
        <v>44</v>
      </c>
      <c r="D8" s="78"/>
      <c r="E8" s="136">
        <v>11</v>
      </c>
      <c r="F8" s="77"/>
      <c r="G8" s="30">
        <v>266.89999999999998</v>
      </c>
      <c r="H8" s="145"/>
      <c r="I8" s="30">
        <v>90.4</v>
      </c>
      <c r="J8" s="144"/>
      <c r="K8" s="30">
        <v>40.6</v>
      </c>
      <c r="M8" s="160"/>
    </row>
    <row r="9" spans="3:13" ht="12" customHeight="1">
      <c r="C9" s="77" t="s">
        <v>45</v>
      </c>
      <c r="D9" s="78"/>
      <c r="E9" s="136">
        <v>11</v>
      </c>
      <c r="F9" s="77"/>
      <c r="G9" s="30">
        <v>2.8</v>
      </c>
      <c r="H9" s="145"/>
      <c r="I9" s="30">
        <v>3.4</v>
      </c>
      <c r="J9" s="149"/>
      <c r="K9" s="30">
        <v>4.2</v>
      </c>
      <c r="M9" s="160"/>
    </row>
    <row r="10" spans="3:13" ht="12" customHeight="1">
      <c r="C10" s="77" t="s">
        <v>269</v>
      </c>
      <c r="D10" s="78"/>
      <c r="E10" s="25"/>
      <c r="F10" s="77"/>
      <c r="G10" s="30">
        <v>165</v>
      </c>
      <c r="H10" s="145"/>
      <c r="I10" s="30">
        <v>74.400000000000006</v>
      </c>
      <c r="J10" s="149"/>
      <c r="K10" s="30">
        <v>191.1</v>
      </c>
      <c r="M10" s="161"/>
    </row>
    <row r="11" spans="3:13" ht="12" customHeight="1">
      <c r="C11" s="77" t="s">
        <v>46</v>
      </c>
      <c r="D11" s="78"/>
      <c r="E11" s="25"/>
      <c r="F11" s="77"/>
      <c r="G11" s="30">
        <v>27.6</v>
      </c>
      <c r="H11" s="145"/>
      <c r="I11" s="30">
        <v>61.2</v>
      </c>
      <c r="J11" s="149"/>
      <c r="K11" s="30">
        <v>118.5</v>
      </c>
      <c r="M11" s="160"/>
    </row>
    <row r="12" spans="3:13" ht="12" customHeight="1">
      <c r="C12" s="78" t="s">
        <v>47</v>
      </c>
      <c r="D12" s="78"/>
      <c r="E12" s="25"/>
      <c r="F12" s="77"/>
      <c r="G12" s="30">
        <v>60.4</v>
      </c>
      <c r="H12" s="145"/>
      <c r="I12" s="30">
        <v>68.2</v>
      </c>
      <c r="J12" s="149"/>
      <c r="K12" s="30">
        <v>71.7</v>
      </c>
      <c r="M12" s="160"/>
    </row>
    <row r="13" spans="3:13" ht="12" customHeight="1">
      <c r="C13" s="79" t="s">
        <v>225</v>
      </c>
      <c r="D13" s="76"/>
      <c r="E13" s="25"/>
      <c r="F13" s="72"/>
      <c r="G13" s="39">
        <f>SUM(G8:G12)</f>
        <v>522.70000000000005</v>
      </c>
      <c r="H13" s="145"/>
      <c r="I13" s="39">
        <v>297.60000000000002</v>
      </c>
      <c r="J13" s="149"/>
      <c r="K13" s="39">
        <v>426.09999999999997</v>
      </c>
      <c r="M13" s="160"/>
    </row>
    <row r="14" spans="3:13" ht="12" customHeight="1">
      <c r="C14" s="76" t="s">
        <v>48</v>
      </c>
      <c r="D14" s="78"/>
      <c r="E14" s="25">
        <v>9</v>
      </c>
      <c r="F14" s="77"/>
      <c r="G14" s="30">
        <v>1047.0999999999999</v>
      </c>
      <c r="H14" s="145"/>
      <c r="I14" s="30">
        <v>1225.7</v>
      </c>
      <c r="J14" s="149"/>
      <c r="K14" s="30">
        <v>1132.4000000000001</v>
      </c>
      <c r="M14" s="160"/>
    </row>
    <row r="15" spans="3:13" ht="12" customHeight="1">
      <c r="C15" s="76" t="s">
        <v>49</v>
      </c>
      <c r="D15" s="78"/>
      <c r="E15" s="25">
        <v>10</v>
      </c>
      <c r="F15" s="77"/>
      <c r="G15" s="30">
        <v>608.79999999999995</v>
      </c>
      <c r="H15" s="145"/>
      <c r="I15" s="30">
        <v>675</v>
      </c>
      <c r="J15" s="149"/>
      <c r="K15" s="30">
        <v>558.6</v>
      </c>
      <c r="M15" s="160"/>
    </row>
    <row r="16" spans="3:13" ht="12" customHeight="1">
      <c r="C16" s="76" t="s">
        <v>45</v>
      </c>
      <c r="D16" s="78"/>
      <c r="E16" s="136">
        <v>11</v>
      </c>
      <c r="F16" s="77"/>
      <c r="G16" s="30">
        <v>38.6</v>
      </c>
      <c r="H16" s="145"/>
      <c r="I16" s="30">
        <v>38.700000000000003</v>
      </c>
      <c r="J16" s="149"/>
      <c r="K16" s="30">
        <v>38.799999999999997</v>
      </c>
      <c r="M16" s="160"/>
    </row>
    <row r="17" spans="1:13" ht="12" customHeight="1">
      <c r="C17" s="76" t="s">
        <v>193</v>
      </c>
      <c r="D17" s="78"/>
      <c r="E17" s="25"/>
      <c r="F17" s="77"/>
      <c r="G17" s="30">
        <v>18.600000000000001</v>
      </c>
      <c r="H17" s="145"/>
      <c r="I17" s="30">
        <v>64.2</v>
      </c>
      <c r="J17" s="149"/>
      <c r="K17" s="30">
        <v>44.6</v>
      </c>
      <c r="M17" s="160"/>
    </row>
    <row r="18" spans="1:13" ht="12" customHeight="1">
      <c r="C18" s="81" t="s">
        <v>50</v>
      </c>
      <c r="D18" s="78"/>
      <c r="E18" s="25"/>
      <c r="F18" s="77"/>
      <c r="G18" s="30">
        <v>100.1</v>
      </c>
      <c r="H18" s="145"/>
      <c r="I18" s="30">
        <v>105.6</v>
      </c>
      <c r="J18" s="149"/>
      <c r="K18" s="30">
        <v>101.2</v>
      </c>
      <c r="M18" s="160"/>
    </row>
    <row r="19" spans="1:13" ht="12" customHeight="1">
      <c r="C19" s="79" t="s">
        <v>226</v>
      </c>
      <c r="D19" s="76"/>
      <c r="E19" s="25"/>
      <c r="F19" s="72"/>
      <c r="G19" s="39">
        <f>SUM(G14:G18)</f>
        <v>1813.1999999999996</v>
      </c>
      <c r="H19" s="145"/>
      <c r="I19" s="39">
        <v>2109.2000000000003</v>
      </c>
      <c r="J19" s="149"/>
      <c r="K19" s="39">
        <v>1875.6</v>
      </c>
      <c r="M19" s="160"/>
    </row>
    <row r="20" spans="1:13" ht="12" customHeight="1">
      <c r="C20" s="76"/>
      <c r="D20" s="76"/>
      <c r="E20" s="25"/>
      <c r="F20" s="76"/>
      <c r="G20" s="30"/>
      <c r="H20" s="146"/>
      <c r="I20" s="30"/>
      <c r="J20" s="149"/>
      <c r="K20" s="30"/>
      <c r="M20" s="160"/>
    </row>
    <row r="21" spans="1:13" ht="12" customHeight="1">
      <c r="C21" s="79" t="s">
        <v>51</v>
      </c>
      <c r="D21" s="76"/>
      <c r="E21" s="25">
        <v>9</v>
      </c>
      <c r="F21" s="72"/>
      <c r="G21" s="39">
        <v>0</v>
      </c>
      <c r="H21" s="145"/>
      <c r="I21" s="39">
        <v>90.8</v>
      </c>
      <c r="J21" s="149"/>
      <c r="K21" s="39">
        <v>0</v>
      </c>
      <c r="M21" s="160"/>
    </row>
    <row r="22" spans="1:13" ht="12" customHeight="1">
      <c r="C22" s="80"/>
      <c r="D22" s="76"/>
      <c r="E22" s="25"/>
      <c r="F22" s="72"/>
      <c r="G22" s="30"/>
      <c r="H22" s="145"/>
      <c r="I22" s="30"/>
      <c r="J22" s="149"/>
      <c r="K22" s="30"/>
      <c r="M22" s="160"/>
    </row>
    <row r="23" spans="1:13" ht="12" customHeight="1">
      <c r="C23" s="242" t="s">
        <v>85</v>
      </c>
      <c r="D23" s="137"/>
      <c r="E23" s="135"/>
      <c r="F23" s="82"/>
      <c r="G23" s="241">
        <f>+G21+G19+G13</f>
        <v>2335.8999999999996</v>
      </c>
      <c r="H23" s="147"/>
      <c r="I23" s="241">
        <v>2497.6000000000004</v>
      </c>
      <c r="J23" s="149"/>
      <c r="K23" s="241">
        <v>2301.6999999999998</v>
      </c>
      <c r="M23" s="160"/>
    </row>
    <row r="24" spans="1:13" ht="12" customHeight="1">
      <c r="C24" s="76"/>
      <c r="D24" s="78"/>
      <c r="E24" s="25"/>
      <c r="F24" s="77"/>
      <c r="G24" s="83"/>
      <c r="H24" s="145"/>
      <c r="I24" s="83"/>
      <c r="J24" s="149"/>
      <c r="K24" s="83"/>
      <c r="M24" s="160"/>
    </row>
    <row r="25" spans="1:13" ht="12" customHeight="1">
      <c r="C25" s="108" t="s">
        <v>52</v>
      </c>
      <c r="D25" s="78"/>
      <c r="E25" s="138"/>
      <c r="F25" s="77"/>
      <c r="G25" s="36"/>
      <c r="H25" s="145"/>
      <c r="I25" s="36"/>
      <c r="J25" s="149"/>
      <c r="K25" s="36"/>
      <c r="M25" s="160"/>
    </row>
    <row r="26" spans="1:13" ht="12" customHeight="1">
      <c r="A26" s="7"/>
      <c r="C26" s="78" t="s">
        <v>232</v>
      </c>
      <c r="D26" s="78"/>
      <c r="E26" s="139">
        <v>11</v>
      </c>
      <c r="F26" s="77"/>
      <c r="G26" s="36">
        <v>195.7</v>
      </c>
      <c r="H26" s="145"/>
      <c r="I26" s="36">
        <v>51.2</v>
      </c>
      <c r="J26" s="149"/>
      <c r="K26" s="36">
        <v>443.2</v>
      </c>
      <c r="M26" s="160"/>
    </row>
    <row r="27" spans="1:13" ht="12" customHeight="1">
      <c r="A27" s="7"/>
      <c r="C27" s="78" t="s">
        <v>201</v>
      </c>
      <c r="D27" s="78"/>
      <c r="E27" s="139">
        <v>11</v>
      </c>
      <c r="F27" s="77"/>
      <c r="G27" s="36">
        <v>40.5</v>
      </c>
      <c r="H27" s="145"/>
      <c r="I27" s="36">
        <v>46.5</v>
      </c>
      <c r="J27" s="149"/>
      <c r="K27" s="36">
        <v>46.1</v>
      </c>
      <c r="M27" s="160"/>
    </row>
    <row r="28" spans="1:13" ht="12" customHeight="1">
      <c r="A28" s="7"/>
      <c r="C28" s="77" t="s">
        <v>53</v>
      </c>
      <c r="D28" s="78"/>
      <c r="E28" s="138"/>
      <c r="F28" s="77"/>
      <c r="G28" s="36">
        <v>71.400000000000006</v>
      </c>
      <c r="H28" s="145"/>
      <c r="I28" s="36">
        <v>51</v>
      </c>
      <c r="J28" s="149"/>
      <c r="K28" s="36">
        <v>56.1</v>
      </c>
      <c r="M28" s="160"/>
    </row>
    <row r="29" spans="1:13" ht="12" customHeight="1">
      <c r="C29" s="77" t="s">
        <v>54</v>
      </c>
      <c r="D29" s="78"/>
      <c r="E29" s="138"/>
      <c r="F29" s="77"/>
      <c r="G29" s="36">
        <v>105.39999999999999</v>
      </c>
      <c r="H29" s="145"/>
      <c r="I29" s="36">
        <v>157.69999999999999</v>
      </c>
      <c r="J29" s="149"/>
      <c r="K29" s="36">
        <v>128.20000000000002</v>
      </c>
      <c r="M29" s="160"/>
    </row>
    <row r="30" spans="1:13" ht="12" customHeight="1">
      <c r="C30" s="78" t="s">
        <v>55</v>
      </c>
      <c r="D30" s="78"/>
      <c r="E30" s="138"/>
      <c r="F30" s="78"/>
      <c r="G30" s="36">
        <v>151.1</v>
      </c>
      <c r="H30" s="145"/>
      <c r="I30" s="36">
        <v>177.1</v>
      </c>
      <c r="J30" s="149"/>
      <c r="K30" s="36">
        <v>123.9</v>
      </c>
      <c r="M30" s="160"/>
    </row>
    <row r="31" spans="1:13" ht="12" customHeight="1">
      <c r="C31" s="72" t="s">
        <v>56</v>
      </c>
      <c r="D31" s="76"/>
      <c r="E31" s="25"/>
      <c r="F31" s="72"/>
      <c r="G31" s="30">
        <v>22.5</v>
      </c>
      <c r="H31" s="145"/>
      <c r="I31" s="30">
        <v>13.7</v>
      </c>
      <c r="J31" s="149"/>
      <c r="K31" s="30">
        <v>24.6</v>
      </c>
      <c r="M31" s="160"/>
    </row>
    <row r="32" spans="1:13" ht="12" customHeight="1">
      <c r="C32" s="80" t="s">
        <v>227</v>
      </c>
      <c r="D32" s="78"/>
      <c r="E32" s="25"/>
      <c r="F32" s="77"/>
      <c r="G32" s="39">
        <f>SUM(G26:G31)</f>
        <v>586.6</v>
      </c>
      <c r="H32" s="145"/>
      <c r="I32" s="39">
        <v>497.2</v>
      </c>
      <c r="J32" s="149"/>
      <c r="K32" s="39">
        <v>822.1</v>
      </c>
      <c r="M32" s="160"/>
    </row>
    <row r="33" spans="3:13" ht="12" customHeight="1">
      <c r="C33" s="78" t="s">
        <v>232</v>
      </c>
      <c r="D33" s="78"/>
      <c r="E33" s="136">
        <v>11</v>
      </c>
      <c r="F33" s="77"/>
      <c r="G33" s="36">
        <v>958.8</v>
      </c>
      <c r="H33" s="36"/>
      <c r="I33" s="36">
        <v>1123</v>
      </c>
      <c r="J33" s="36"/>
      <c r="K33" s="36">
        <v>641.20000000000005</v>
      </c>
      <c r="M33" s="160"/>
    </row>
    <row r="34" spans="3:13" ht="12" customHeight="1">
      <c r="C34" s="78" t="s">
        <v>201</v>
      </c>
      <c r="E34" s="136">
        <v>11</v>
      </c>
      <c r="G34" s="36">
        <v>135.5</v>
      </c>
      <c r="H34" s="36"/>
      <c r="I34" s="36">
        <v>184.7</v>
      </c>
      <c r="J34" s="36"/>
      <c r="K34" s="36">
        <v>151</v>
      </c>
      <c r="M34" s="160"/>
    </row>
    <row r="35" spans="3:13" ht="12" customHeight="1">
      <c r="C35" s="78" t="s">
        <v>57</v>
      </c>
      <c r="D35" s="78"/>
      <c r="E35" s="25"/>
      <c r="F35" s="77"/>
      <c r="G35" s="36">
        <v>0.1</v>
      </c>
      <c r="H35" s="145"/>
      <c r="I35" s="36">
        <v>0.8</v>
      </c>
      <c r="J35" s="149"/>
      <c r="K35" s="36">
        <v>0.1</v>
      </c>
      <c r="M35" s="160"/>
    </row>
    <row r="36" spans="3:13" ht="12" customHeight="1">
      <c r="C36" s="77" t="s">
        <v>194</v>
      </c>
      <c r="D36" s="78"/>
      <c r="E36" s="25"/>
      <c r="F36" s="77"/>
      <c r="G36" s="36">
        <v>43.1</v>
      </c>
      <c r="H36" s="145"/>
      <c r="I36" s="36">
        <v>48.4</v>
      </c>
      <c r="J36" s="149"/>
      <c r="K36" s="36">
        <v>50.2</v>
      </c>
      <c r="M36" s="160"/>
    </row>
    <row r="37" spans="3:13" ht="12" customHeight="1">
      <c r="C37" s="79" t="s">
        <v>228</v>
      </c>
      <c r="D37" s="78"/>
      <c r="E37" s="25"/>
      <c r="F37" s="77"/>
      <c r="G37" s="39">
        <f>SUM(G33:G36)</f>
        <v>1137.4999999999998</v>
      </c>
      <c r="H37" s="145"/>
      <c r="I37" s="39">
        <v>1356.9</v>
      </c>
      <c r="J37" s="149"/>
      <c r="K37" s="39">
        <v>842.50000000000011</v>
      </c>
      <c r="M37" s="160"/>
    </row>
    <row r="38" spans="3:13" ht="12" customHeight="1">
      <c r="C38" s="72"/>
      <c r="D38" s="78"/>
      <c r="E38" s="25"/>
      <c r="F38" s="77"/>
      <c r="G38" s="30"/>
      <c r="H38" s="145"/>
      <c r="I38" s="30"/>
      <c r="J38" s="149"/>
      <c r="K38" s="30"/>
      <c r="M38" s="160"/>
    </row>
    <row r="39" spans="3:13" ht="12" customHeight="1">
      <c r="C39" s="76" t="s">
        <v>58</v>
      </c>
      <c r="D39" s="78"/>
      <c r="E39" s="25"/>
      <c r="F39" s="77"/>
      <c r="J39" s="7"/>
      <c r="M39" s="160"/>
    </row>
    <row r="40" spans="3:13" ht="12" customHeight="1">
      <c r="C40" s="76" t="s">
        <v>294</v>
      </c>
      <c r="D40" s="78"/>
      <c r="E40" s="25"/>
      <c r="F40" s="77"/>
      <c r="G40" s="30">
        <f>+Equity!E22</f>
        <v>154.19999999999999</v>
      </c>
      <c r="H40" s="145"/>
      <c r="I40" s="30">
        <v>138.5</v>
      </c>
      <c r="J40" s="149"/>
      <c r="K40" s="30">
        <v>138.5</v>
      </c>
      <c r="M40" s="160"/>
    </row>
    <row r="41" spans="3:13" ht="12" customHeight="1">
      <c r="C41" s="81" t="s">
        <v>59</v>
      </c>
      <c r="D41" s="78"/>
      <c r="E41" s="25"/>
      <c r="F41" s="78"/>
      <c r="G41" s="31">
        <f>+Equity!G22</f>
        <v>927.1</v>
      </c>
      <c r="H41" s="145"/>
      <c r="I41" s="31">
        <v>850.9</v>
      </c>
      <c r="J41" s="149"/>
      <c r="K41" s="31">
        <v>852.5</v>
      </c>
      <c r="M41" s="160"/>
    </row>
    <row r="42" spans="3:13" ht="12" customHeight="1">
      <c r="C42" s="76" t="s">
        <v>60</v>
      </c>
      <c r="D42" s="78"/>
      <c r="E42" s="25"/>
      <c r="F42" s="78"/>
      <c r="G42" s="30">
        <f>SUM(G40:G41)</f>
        <v>1081.3</v>
      </c>
      <c r="H42" s="145"/>
      <c r="I42" s="30">
        <v>989.4</v>
      </c>
      <c r="J42" s="149"/>
      <c r="K42" s="30">
        <v>991</v>
      </c>
      <c r="M42" s="160"/>
    </row>
    <row r="43" spans="3:13" ht="12" customHeight="1">
      <c r="C43" s="76" t="s">
        <v>61</v>
      </c>
      <c r="D43" s="78"/>
      <c r="E43" s="25"/>
      <c r="F43" s="78"/>
      <c r="G43" s="30">
        <f>+Equity!I22</f>
        <v>-456.58825592999995</v>
      </c>
      <c r="H43" s="145"/>
      <c r="I43" s="30">
        <v>-338.93227300000024</v>
      </c>
      <c r="J43" s="149"/>
      <c r="K43" s="30">
        <v>-346.4671364200002</v>
      </c>
      <c r="M43" s="160"/>
    </row>
    <row r="44" spans="3:13" ht="12" customHeight="1">
      <c r="C44" s="76" t="s">
        <v>62</v>
      </c>
      <c r="D44" s="78"/>
      <c r="E44" s="25"/>
      <c r="F44" s="78"/>
      <c r="G44" s="30">
        <f>+Equity!K22</f>
        <v>-12.899999999999999</v>
      </c>
      <c r="H44" s="145"/>
      <c r="I44" s="30">
        <v>-7.0000000000000018</v>
      </c>
      <c r="J44" s="149"/>
      <c r="K44" s="30">
        <v>-7.4000000000000012</v>
      </c>
      <c r="M44" s="160"/>
    </row>
    <row r="45" spans="3:13" ht="12" customHeight="1">
      <c r="C45" s="80" t="s">
        <v>229</v>
      </c>
      <c r="D45" s="78"/>
      <c r="E45" s="136"/>
      <c r="F45" s="77"/>
      <c r="G45" s="39">
        <f>SUM(G42:G44)</f>
        <v>611.81174407000003</v>
      </c>
      <c r="H45" s="78"/>
      <c r="I45" s="39">
        <v>643.46772699999974</v>
      </c>
      <c r="J45" s="149"/>
      <c r="K45" s="39">
        <v>637.13286357999982</v>
      </c>
      <c r="M45" s="160"/>
    </row>
    <row r="46" spans="3:13" ht="12" customHeight="1">
      <c r="C46" s="242" t="s">
        <v>168</v>
      </c>
      <c r="D46" s="137"/>
      <c r="E46" s="135"/>
      <c r="F46" s="82"/>
      <c r="G46" s="241">
        <f>+G45+G37+G32</f>
        <v>2335.9117440699997</v>
      </c>
      <c r="H46" s="147"/>
      <c r="I46" s="241">
        <v>2497.5677269999996</v>
      </c>
      <c r="J46" s="149"/>
      <c r="K46" s="241">
        <v>2301.73286358</v>
      </c>
      <c r="M46" s="160"/>
    </row>
    <row r="47" spans="3:13" ht="12" customHeight="1">
      <c r="C47" s="144"/>
      <c r="D47" s="149"/>
      <c r="E47" s="149"/>
      <c r="F47" s="144"/>
      <c r="G47" s="144"/>
      <c r="H47" s="144"/>
      <c r="I47" s="144"/>
      <c r="J47" s="144"/>
      <c r="K47" s="144"/>
      <c r="M47" s="160"/>
    </row>
    <row r="48" spans="3:13" ht="12" customHeight="1">
      <c r="C48" s="144"/>
      <c r="D48" s="149"/>
      <c r="E48" s="149"/>
      <c r="F48" s="144"/>
      <c r="G48" s="204"/>
      <c r="H48" s="205"/>
      <c r="I48" s="204"/>
      <c r="J48" s="205"/>
      <c r="K48" s="204"/>
      <c r="M48" s="160"/>
    </row>
    <row r="49" spans="13:13" ht="12" customHeight="1">
      <c r="M49" s="160"/>
    </row>
    <row r="50" spans="13:13" ht="12" customHeight="1">
      <c r="M50" s="160"/>
    </row>
    <row r="51" spans="13:13" ht="12" customHeight="1">
      <c r="M51" s="160"/>
    </row>
    <row r="52" spans="13:13" ht="12" customHeight="1">
      <c r="M52" s="160"/>
    </row>
    <row r="53" spans="13:13">
      <c r="M53" s="160"/>
    </row>
    <row r="54" spans="13:13">
      <c r="M54" s="160"/>
    </row>
    <row r="55" spans="13:13">
      <c r="M55" s="160"/>
    </row>
    <row r="56" spans="13:13">
      <c r="M56" s="160"/>
    </row>
    <row r="57" spans="13:13">
      <c r="M57" s="160"/>
    </row>
    <row r="58" spans="13:13">
      <c r="M58" s="160"/>
    </row>
    <row r="59" spans="13:13">
      <c r="M59" s="160"/>
    </row>
    <row r="60" spans="13:13">
      <c r="M60" s="160"/>
    </row>
    <row r="61" spans="13:13">
      <c r="M61" s="160"/>
    </row>
    <row r="62" spans="13:13">
      <c r="M62" s="160"/>
    </row>
    <row r="63" spans="13:13">
      <c r="M63" s="160"/>
    </row>
  </sheetData>
  <mergeCells count="1">
    <mergeCell ref="C2:K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9" tint="0.39997558519241921"/>
  </sheetPr>
  <dimension ref="B1:U36"/>
  <sheetViews>
    <sheetView showGridLines="0" workbookViewId="0">
      <selection activeCell="H53" sqref="H53"/>
    </sheetView>
  </sheetViews>
  <sheetFormatPr defaultRowHeight="15"/>
  <cols>
    <col min="3" max="3" width="70.7109375" customWidth="1"/>
    <col min="4" max="4" width="1.7109375" customWidth="1"/>
    <col min="5" max="5" width="10.7109375" customWidth="1"/>
    <col min="6" max="6" width="1.7109375" customWidth="1"/>
    <col min="7" max="7" width="10.7109375" customWidth="1"/>
    <col min="8" max="8" width="1.7109375" customWidth="1"/>
    <col min="9" max="9" width="10.7109375" customWidth="1"/>
    <col min="10" max="10" width="1.7109375" customWidth="1"/>
    <col min="11" max="11" width="10.7109375" customWidth="1"/>
    <col min="12" max="12" width="1.7109375" customWidth="1"/>
    <col min="13" max="13" width="10.7109375" customWidth="1"/>
    <col min="21" max="21" width="12.7109375" bestFit="1" customWidth="1"/>
  </cols>
  <sheetData>
    <row r="1" spans="2:21" ht="12" customHeight="1"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O1" s="160"/>
    </row>
    <row r="2" spans="2:21" ht="18.75" customHeight="1">
      <c r="C2" s="267" t="s">
        <v>66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O2" s="160"/>
    </row>
    <row r="3" spans="2:21" ht="12" customHeight="1" thickBot="1">
      <c r="C3" s="16"/>
      <c r="D3" s="16"/>
      <c r="E3" s="16"/>
      <c r="F3" s="17"/>
      <c r="G3" s="18"/>
      <c r="H3" s="18"/>
      <c r="I3" s="18"/>
      <c r="J3" s="86"/>
      <c r="K3" s="86"/>
      <c r="L3" s="71"/>
      <c r="M3" s="71"/>
      <c r="O3" s="160"/>
    </row>
    <row r="4" spans="2:21" ht="12" customHeight="1">
      <c r="C4" s="70"/>
      <c r="D4" s="70"/>
      <c r="E4" s="100"/>
      <c r="F4" s="100"/>
      <c r="G4" s="100"/>
      <c r="H4" s="100"/>
      <c r="I4" s="100"/>
      <c r="J4" s="100"/>
      <c r="K4" s="100"/>
      <c r="L4" s="100"/>
      <c r="M4" s="100"/>
      <c r="O4" s="160"/>
    </row>
    <row r="5" spans="2:21" ht="12" customHeight="1">
      <c r="C5" s="70"/>
      <c r="D5" s="70"/>
      <c r="E5" s="100"/>
      <c r="F5" s="100"/>
      <c r="G5" s="100"/>
      <c r="H5" s="100"/>
      <c r="I5" s="100"/>
      <c r="J5" s="100"/>
      <c r="K5" s="100"/>
      <c r="L5" s="100"/>
      <c r="M5" s="100"/>
      <c r="O5" s="160"/>
    </row>
    <row r="6" spans="2:21" ht="12" customHeight="1">
      <c r="C6" s="90" t="s">
        <v>290</v>
      </c>
      <c r="D6" s="89"/>
      <c r="E6" s="105"/>
      <c r="F6" s="105"/>
      <c r="G6" s="105"/>
      <c r="H6" s="105"/>
      <c r="I6" s="105"/>
      <c r="J6" s="105"/>
      <c r="K6" s="105"/>
      <c r="L6" s="105"/>
      <c r="M6" s="105"/>
      <c r="O6" s="160"/>
    </row>
    <row r="7" spans="2:21" ht="12" customHeight="1">
      <c r="C7" s="91" t="s">
        <v>6</v>
      </c>
      <c r="D7" s="214"/>
      <c r="E7" s="270" t="s">
        <v>67</v>
      </c>
      <c r="F7" s="270"/>
      <c r="G7" s="270"/>
      <c r="H7" s="270"/>
      <c r="I7" s="270"/>
      <c r="J7" s="270"/>
      <c r="K7" s="270"/>
      <c r="L7" s="87"/>
      <c r="M7" s="87"/>
      <c r="O7" s="160"/>
    </row>
    <row r="8" spans="2:21" ht="12" customHeight="1">
      <c r="C8" s="92"/>
      <c r="D8" s="215"/>
      <c r="E8" s="93" t="s">
        <v>68</v>
      </c>
      <c r="F8" s="94"/>
      <c r="G8" s="93" t="s">
        <v>69</v>
      </c>
      <c r="H8" s="19"/>
      <c r="I8" s="93"/>
      <c r="J8" s="93" t="s">
        <v>6</v>
      </c>
      <c r="K8" s="94" t="s">
        <v>70</v>
      </c>
      <c r="L8" s="94"/>
      <c r="M8" s="94"/>
      <c r="O8" s="160"/>
    </row>
    <row r="9" spans="2:21" ht="12" customHeight="1">
      <c r="C9" s="92"/>
      <c r="D9" s="215"/>
      <c r="E9" s="95" t="s">
        <v>71</v>
      </c>
      <c r="F9" s="94"/>
      <c r="G9" s="93" t="s">
        <v>72</v>
      </c>
      <c r="H9" s="19"/>
      <c r="I9" s="93" t="s">
        <v>73</v>
      </c>
      <c r="J9" s="93" t="s">
        <v>6</v>
      </c>
      <c r="K9" s="94" t="s">
        <v>74</v>
      </c>
      <c r="L9" s="94"/>
      <c r="M9" s="94" t="s">
        <v>75</v>
      </c>
      <c r="O9" s="160"/>
      <c r="S9" s="1"/>
      <c r="T9" s="1"/>
    </row>
    <row r="10" spans="2:21" ht="12" customHeight="1">
      <c r="C10" s="88" t="s">
        <v>76</v>
      </c>
      <c r="D10" s="216"/>
      <c r="E10" s="96" t="s">
        <v>77</v>
      </c>
      <c r="F10" s="98"/>
      <c r="G10" s="96" t="s">
        <v>71</v>
      </c>
      <c r="H10" s="98"/>
      <c r="I10" s="21" t="s">
        <v>78</v>
      </c>
      <c r="J10" s="97" t="s">
        <v>6</v>
      </c>
      <c r="K10" s="96" t="s">
        <v>79</v>
      </c>
      <c r="L10" s="98"/>
      <c r="M10" s="96" t="s">
        <v>80</v>
      </c>
      <c r="O10" s="160"/>
      <c r="P10" s="1"/>
      <c r="Q10" s="1"/>
      <c r="R10" s="1"/>
      <c r="S10" s="1"/>
      <c r="U10" s="210"/>
    </row>
    <row r="11" spans="2:21" ht="12" customHeight="1">
      <c r="C11" s="70" t="s">
        <v>291</v>
      </c>
      <c r="D11" s="70"/>
      <c r="E11" s="101">
        <v>138.5</v>
      </c>
      <c r="F11" s="100">
        <v>0</v>
      </c>
      <c r="G11" s="101">
        <v>850.1</v>
      </c>
      <c r="H11" s="101">
        <v>0</v>
      </c>
      <c r="I11" s="101">
        <v>-257.2</v>
      </c>
      <c r="J11" s="101">
        <v>0</v>
      </c>
      <c r="K11" s="101">
        <v>-9.6</v>
      </c>
      <c r="L11" s="100"/>
      <c r="M11" s="100">
        <v>721.8</v>
      </c>
      <c r="O11" s="160"/>
      <c r="P11" s="1"/>
      <c r="Q11" s="1"/>
      <c r="R11" s="1"/>
      <c r="S11" s="1"/>
      <c r="T11" s="213"/>
      <c r="U11" s="210"/>
    </row>
    <row r="12" spans="2:21" ht="12" customHeight="1">
      <c r="C12" s="66" t="s">
        <v>81</v>
      </c>
      <c r="D12" s="10"/>
      <c r="E12" s="103">
        <v>0</v>
      </c>
      <c r="F12" s="103"/>
      <c r="G12" s="103">
        <v>0</v>
      </c>
      <c r="H12" s="103"/>
      <c r="I12" s="103">
        <f>+'IS and OCI'!O24</f>
        <v>-71.667136419999963</v>
      </c>
      <c r="J12" s="103"/>
      <c r="K12" s="103">
        <v>0</v>
      </c>
      <c r="L12" s="103"/>
      <c r="M12" s="103">
        <f>SUM(E12:K12)</f>
        <v>-71.667136419999963</v>
      </c>
      <c r="O12" s="160"/>
      <c r="P12" s="1"/>
      <c r="Q12" s="1"/>
      <c r="R12" s="1"/>
      <c r="S12" s="1"/>
      <c r="T12" s="213"/>
    </row>
    <row r="13" spans="2:21" ht="12" customHeight="1">
      <c r="C13" s="66" t="s">
        <v>82</v>
      </c>
      <c r="D13" s="10"/>
      <c r="E13" s="103">
        <v>0</v>
      </c>
      <c r="F13" s="103"/>
      <c r="G13" s="103">
        <v>0</v>
      </c>
      <c r="H13" s="103"/>
      <c r="I13" s="103">
        <f>+'IS and OCI'!O27</f>
        <v>-8.1</v>
      </c>
      <c r="J13" s="103"/>
      <c r="K13" s="103">
        <f>+'IS and OCI'!O28</f>
        <v>2.2000000000000002</v>
      </c>
      <c r="L13" s="103"/>
      <c r="M13" s="103">
        <f>SUM(E13:K13)</f>
        <v>-5.8999999999999995</v>
      </c>
      <c r="O13" s="160"/>
      <c r="P13" s="1"/>
      <c r="Q13" s="1"/>
      <c r="R13" s="1"/>
      <c r="S13" s="1"/>
      <c r="T13" s="213"/>
    </row>
    <row r="14" spans="2:21" ht="12" customHeight="1">
      <c r="C14" s="58" t="s">
        <v>83</v>
      </c>
      <c r="D14" s="10"/>
      <c r="E14" s="103">
        <v>0</v>
      </c>
      <c r="F14" s="103"/>
      <c r="G14" s="103">
        <v>3.4</v>
      </c>
      <c r="H14" s="103" t="s">
        <v>6</v>
      </c>
      <c r="I14" s="103">
        <v>0</v>
      </c>
      <c r="J14" s="103"/>
      <c r="K14" s="103">
        <v>0</v>
      </c>
      <c r="L14" s="103"/>
      <c r="M14" s="103">
        <f>SUM(E14:K14)</f>
        <v>3.4</v>
      </c>
      <c r="O14" s="160"/>
      <c r="P14" s="1"/>
      <c r="Q14" s="1"/>
      <c r="R14" s="1"/>
      <c r="S14" s="1"/>
      <c r="T14" s="213"/>
    </row>
    <row r="15" spans="2:21" ht="12" customHeight="1">
      <c r="C15" s="58" t="s">
        <v>84</v>
      </c>
      <c r="D15" s="10"/>
      <c r="E15" s="103">
        <v>0</v>
      </c>
      <c r="F15" s="103"/>
      <c r="G15" s="103">
        <v>-1</v>
      </c>
      <c r="H15" s="103"/>
      <c r="I15" s="103">
        <v>0</v>
      </c>
      <c r="J15" s="103"/>
      <c r="K15" s="103">
        <v>0</v>
      </c>
      <c r="L15" s="103"/>
      <c r="M15" s="103">
        <f>SUM(E15:K15)</f>
        <v>-1</v>
      </c>
      <c r="O15" s="160"/>
      <c r="P15" s="1"/>
      <c r="Q15" s="1"/>
      <c r="R15" s="1"/>
      <c r="S15" s="1"/>
      <c r="T15" s="213"/>
      <c r="U15" s="210"/>
    </row>
    <row r="16" spans="2:21" ht="12" customHeight="1">
      <c r="B16" s="7"/>
      <c r="C16" s="58" t="s">
        <v>260</v>
      </c>
      <c r="D16" s="10"/>
      <c r="E16" s="103">
        <v>0</v>
      </c>
      <c r="F16" s="103"/>
      <c r="G16" s="103">
        <v>0</v>
      </c>
      <c r="H16" s="218"/>
      <c r="I16" s="103">
        <v>-9.5</v>
      </c>
      <c r="J16" s="218"/>
      <c r="K16" s="103">
        <v>0</v>
      </c>
      <c r="L16" s="99"/>
      <c r="M16" s="103">
        <f>SUM(E16:K16)</f>
        <v>-9.5</v>
      </c>
      <c r="O16" s="160"/>
      <c r="P16" s="1"/>
      <c r="Q16" s="1"/>
      <c r="R16" s="1"/>
      <c r="S16" s="1"/>
      <c r="T16" s="213"/>
    </row>
    <row r="17" spans="3:20" ht="12" customHeight="1">
      <c r="C17" s="61" t="s">
        <v>259</v>
      </c>
      <c r="D17" s="70"/>
      <c r="E17" s="104">
        <f>SUM(E11:E16)</f>
        <v>138.5</v>
      </c>
      <c r="F17" s="104"/>
      <c r="G17" s="104">
        <f>SUM(G11:G16)</f>
        <v>852.5</v>
      </c>
      <c r="H17" s="104"/>
      <c r="I17" s="104">
        <f>SUM(I11:I16)</f>
        <v>-346.46713641999997</v>
      </c>
      <c r="J17" s="104"/>
      <c r="K17" s="104">
        <f>SUM(K11:K16)</f>
        <v>-7.3999999999999995</v>
      </c>
      <c r="L17" s="104"/>
      <c r="M17" s="104">
        <f>SUM(M11:M16)</f>
        <v>637.13286358000005</v>
      </c>
      <c r="O17" s="160"/>
      <c r="P17" s="1"/>
      <c r="Q17" s="1"/>
      <c r="R17" s="1"/>
      <c r="S17" s="183"/>
      <c r="T17" s="232"/>
    </row>
    <row r="18" spans="3:20" ht="12" customHeight="1">
      <c r="C18" s="66" t="s">
        <v>81</v>
      </c>
      <c r="D18" s="217"/>
      <c r="E18" s="103">
        <v>0</v>
      </c>
      <c r="F18" s="103"/>
      <c r="G18" s="103">
        <v>0</v>
      </c>
      <c r="H18" s="103"/>
      <c r="I18" s="103">
        <f>+'IS and OCI'!K24</f>
        <v>-117.52111950999998</v>
      </c>
      <c r="J18" s="103"/>
      <c r="K18" s="103">
        <v>0</v>
      </c>
      <c r="L18" s="103"/>
      <c r="M18" s="103">
        <f>SUM(E18:K18)</f>
        <v>-117.52111950999998</v>
      </c>
      <c r="O18" s="160"/>
      <c r="P18" s="1"/>
      <c r="Q18" s="1"/>
      <c r="R18" s="1"/>
      <c r="S18" s="183"/>
      <c r="T18" s="232"/>
    </row>
    <row r="19" spans="3:20" ht="12" customHeight="1">
      <c r="C19" s="66" t="s">
        <v>82</v>
      </c>
      <c r="D19" s="217"/>
      <c r="E19" s="103">
        <v>0</v>
      </c>
      <c r="F19" s="103"/>
      <c r="G19" s="103">
        <v>0</v>
      </c>
      <c r="H19" s="103"/>
      <c r="I19" s="103">
        <f>+'IS and OCI'!K27</f>
        <v>7.4</v>
      </c>
      <c r="J19" s="103"/>
      <c r="K19" s="103">
        <f>+'IS and OCI'!K28</f>
        <v>-5.5</v>
      </c>
      <c r="L19" s="103"/>
      <c r="M19" s="103">
        <f>SUM(E19:K19)</f>
        <v>1.9000000000000004</v>
      </c>
      <c r="O19" s="160"/>
      <c r="P19" s="1"/>
      <c r="Q19" s="1"/>
      <c r="R19" s="1"/>
      <c r="S19" s="183"/>
      <c r="T19" s="232"/>
    </row>
    <row r="20" spans="3:20" ht="12" customHeight="1">
      <c r="C20" s="66" t="s">
        <v>267</v>
      </c>
      <c r="D20" s="217"/>
      <c r="E20" s="103">
        <v>15.7</v>
      </c>
      <c r="F20" s="103"/>
      <c r="G20" s="103">
        <v>73.7</v>
      </c>
      <c r="H20" s="103"/>
      <c r="I20" s="103">
        <v>0</v>
      </c>
      <c r="J20" s="103"/>
      <c r="K20" s="103">
        <v>0</v>
      </c>
      <c r="L20" s="103"/>
      <c r="M20" s="103">
        <f>SUM(E20:K20)</f>
        <v>89.4</v>
      </c>
      <c r="O20" s="160"/>
      <c r="P20" s="1"/>
      <c r="Q20" s="1"/>
      <c r="R20" s="1"/>
      <c r="S20" s="183"/>
      <c r="T20" s="232"/>
    </row>
    <row r="21" spans="3:20" ht="12" customHeight="1">
      <c r="C21" s="58" t="s">
        <v>83</v>
      </c>
      <c r="D21" s="217"/>
      <c r="E21" s="103">
        <v>0</v>
      </c>
      <c r="F21" s="103"/>
      <c r="G21" s="103">
        <v>0.9</v>
      </c>
      <c r="H21" s="103"/>
      <c r="I21" s="103">
        <v>0</v>
      </c>
      <c r="J21" s="103"/>
      <c r="K21" s="103">
        <v>0</v>
      </c>
      <c r="L21" s="103"/>
      <c r="M21" s="103">
        <f t="shared" ref="M21" si="0">SUM(E21:K21)</f>
        <v>0.9</v>
      </c>
      <c r="O21" s="160"/>
      <c r="P21" s="1"/>
      <c r="Q21" s="1"/>
      <c r="R21" s="1"/>
      <c r="S21" s="183"/>
      <c r="T21" s="232"/>
    </row>
    <row r="22" spans="3:20" ht="12" customHeight="1">
      <c r="C22" s="61" t="s">
        <v>292</v>
      </c>
      <c r="D22" s="10"/>
      <c r="E22" s="104">
        <f>SUM(E17:E21)</f>
        <v>154.19999999999999</v>
      </c>
      <c r="F22" s="104"/>
      <c r="G22" s="104">
        <f>SUM(G17:G21)</f>
        <v>927.1</v>
      </c>
      <c r="H22" s="104"/>
      <c r="I22" s="104">
        <f>SUM(I17:I21)</f>
        <v>-456.58825592999995</v>
      </c>
      <c r="J22" s="104"/>
      <c r="K22" s="104">
        <f>SUM(K17:K21)</f>
        <v>-12.899999999999999</v>
      </c>
      <c r="L22" s="104"/>
      <c r="M22" s="104">
        <f>SUM(M17:M21)</f>
        <v>611.81174407000003</v>
      </c>
      <c r="O22" s="160"/>
      <c r="P22" s="1"/>
      <c r="Q22" s="1"/>
      <c r="R22" s="1"/>
      <c r="S22" s="183"/>
      <c r="T22" s="232"/>
    </row>
    <row r="23" spans="3:20" ht="12" customHeight="1">
      <c r="C23" s="58" t="s">
        <v>273</v>
      </c>
      <c r="D23" s="10"/>
      <c r="F23" s="10"/>
      <c r="H23" s="10"/>
      <c r="J23" s="10"/>
      <c r="O23" s="160"/>
      <c r="P23" s="1"/>
      <c r="Q23" s="1"/>
      <c r="R23" s="1"/>
      <c r="S23" s="183"/>
      <c r="T23" s="232"/>
    </row>
    <row r="24" spans="3:20" ht="12" customHeight="1">
      <c r="D24" s="10"/>
      <c r="J24" s="10"/>
      <c r="O24" s="160"/>
      <c r="P24" s="1"/>
      <c r="Q24" s="1"/>
      <c r="R24" s="1"/>
      <c r="S24" s="183"/>
      <c r="T24" s="232"/>
    </row>
    <row r="25" spans="3:20" ht="12" customHeight="1">
      <c r="C25" s="90" t="s">
        <v>293</v>
      </c>
      <c r="D25" s="89"/>
      <c r="E25" s="89"/>
      <c r="F25" s="105"/>
      <c r="G25" s="105"/>
      <c r="H25" s="105"/>
      <c r="I25" s="105"/>
      <c r="J25" s="105"/>
      <c r="K25" s="105"/>
      <c r="L25" s="105"/>
      <c r="M25" s="105"/>
      <c r="N25" s="105"/>
      <c r="O25" s="160"/>
      <c r="P25" s="1"/>
      <c r="Q25" s="1"/>
      <c r="R25" s="1"/>
      <c r="S25" s="183"/>
      <c r="T25" s="232"/>
    </row>
    <row r="26" spans="3:20" ht="12" customHeight="1">
      <c r="C26" s="91" t="s">
        <v>6</v>
      </c>
      <c r="D26" s="214"/>
      <c r="E26" s="270" t="s">
        <v>67</v>
      </c>
      <c r="F26" s="270"/>
      <c r="G26" s="270"/>
      <c r="H26" s="270"/>
      <c r="I26" s="270"/>
      <c r="J26" s="270"/>
      <c r="K26" s="270"/>
      <c r="L26" s="87"/>
      <c r="M26" s="87"/>
      <c r="O26" s="160"/>
      <c r="P26" s="1"/>
      <c r="Q26" s="1"/>
      <c r="R26" s="1"/>
      <c r="S26" s="183"/>
      <c r="T26" s="232"/>
    </row>
    <row r="27" spans="3:20" ht="12" customHeight="1">
      <c r="C27" s="92"/>
      <c r="D27" s="215"/>
      <c r="E27" s="93" t="s">
        <v>68</v>
      </c>
      <c r="F27" s="94"/>
      <c r="G27" s="93" t="s">
        <v>69</v>
      </c>
      <c r="H27" s="181"/>
      <c r="I27" s="93"/>
      <c r="J27" s="93" t="s">
        <v>6</v>
      </c>
      <c r="K27" s="94" t="s">
        <v>70</v>
      </c>
      <c r="L27" s="94"/>
      <c r="M27" s="94"/>
      <c r="O27" s="160"/>
      <c r="P27" s="1"/>
      <c r="Q27" s="1"/>
      <c r="R27" s="1"/>
      <c r="S27" s="183"/>
      <c r="T27" s="232"/>
    </row>
    <row r="28" spans="3:20" ht="12" customHeight="1">
      <c r="C28" s="92"/>
      <c r="D28" s="215"/>
      <c r="E28" s="95" t="s">
        <v>71</v>
      </c>
      <c r="F28" s="94"/>
      <c r="G28" s="93" t="s">
        <v>72</v>
      </c>
      <c r="H28" s="181"/>
      <c r="I28" s="93" t="s">
        <v>73</v>
      </c>
      <c r="J28" s="93" t="s">
        <v>6</v>
      </c>
      <c r="K28" s="94" t="s">
        <v>74</v>
      </c>
      <c r="L28" s="94"/>
      <c r="M28" s="94" t="s">
        <v>75</v>
      </c>
      <c r="O28" s="160"/>
      <c r="P28" s="1"/>
      <c r="Q28" s="1"/>
      <c r="R28" s="1"/>
      <c r="S28" s="183"/>
      <c r="T28" s="232"/>
    </row>
    <row r="29" spans="3:20" ht="12" customHeight="1">
      <c r="C29" s="88" t="s">
        <v>76</v>
      </c>
      <c r="D29" s="216"/>
      <c r="E29" s="96" t="s">
        <v>77</v>
      </c>
      <c r="F29" s="98"/>
      <c r="G29" s="96" t="s">
        <v>71</v>
      </c>
      <c r="H29" s="98"/>
      <c r="I29" s="21" t="s">
        <v>78</v>
      </c>
      <c r="J29" s="97" t="s">
        <v>6</v>
      </c>
      <c r="K29" s="96" t="s">
        <v>79</v>
      </c>
      <c r="L29" s="98"/>
      <c r="M29" s="96" t="s">
        <v>80</v>
      </c>
      <c r="O29" s="160"/>
      <c r="P29" s="1"/>
      <c r="Q29" s="1"/>
      <c r="R29" s="1"/>
      <c r="S29" s="183"/>
      <c r="T29" s="232"/>
    </row>
    <row r="30" spans="3:20" ht="12" customHeight="1">
      <c r="C30" s="70" t="str">
        <f>+C11</f>
        <v>Balance as of January 1, 2019</v>
      </c>
      <c r="D30" s="70"/>
      <c r="E30" s="101">
        <f>+E11</f>
        <v>138.5</v>
      </c>
      <c r="F30" s="101">
        <v>0</v>
      </c>
      <c r="G30" s="101">
        <f>+G11</f>
        <v>850.1</v>
      </c>
      <c r="H30" s="101">
        <v>0</v>
      </c>
      <c r="I30" s="101">
        <f>+I11</f>
        <v>-257.2</v>
      </c>
      <c r="J30" s="101">
        <v>0</v>
      </c>
      <c r="K30" s="101">
        <f>+K11</f>
        <v>-9.6</v>
      </c>
      <c r="L30" s="100"/>
      <c r="M30" s="100">
        <f t="shared" ref="M30:M34" si="1">SUM(E30:L30)</f>
        <v>721.80000000000007</v>
      </c>
      <c r="O30" s="160"/>
      <c r="P30" s="1"/>
      <c r="Q30" s="1"/>
      <c r="R30" s="1"/>
      <c r="S30" s="183"/>
      <c r="T30" s="232"/>
    </row>
    <row r="31" spans="3:20" ht="12" customHeight="1">
      <c r="C31" s="66" t="s">
        <v>81</v>
      </c>
      <c r="D31" s="10"/>
      <c r="E31" s="103">
        <v>0</v>
      </c>
      <c r="F31" s="103"/>
      <c r="G31" s="103">
        <v>0</v>
      </c>
      <c r="H31" s="103"/>
      <c r="I31" s="103">
        <f>+'IS and OCI'!M24</f>
        <v>-65.132272999999969</v>
      </c>
      <c r="J31" s="103"/>
      <c r="K31" s="103">
        <v>0</v>
      </c>
      <c r="L31" s="103"/>
      <c r="M31" s="103">
        <f t="shared" si="1"/>
        <v>-65.132272999999969</v>
      </c>
      <c r="O31" s="160"/>
      <c r="P31" s="1"/>
      <c r="Q31" s="1"/>
      <c r="R31" s="1"/>
      <c r="S31" s="183"/>
      <c r="T31" s="232"/>
    </row>
    <row r="32" spans="3:20" ht="12" customHeight="1">
      <c r="C32" s="66" t="s">
        <v>82</v>
      </c>
      <c r="D32" s="10"/>
      <c r="E32" s="103">
        <v>0</v>
      </c>
      <c r="F32" s="103"/>
      <c r="G32" s="103">
        <v>0</v>
      </c>
      <c r="H32" s="103"/>
      <c r="I32" s="103">
        <f>+'IS and OCI'!M27</f>
        <v>-7.1</v>
      </c>
      <c r="J32" s="103"/>
      <c r="K32" s="103">
        <f>+'IS and OCI'!M28</f>
        <v>2.6</v>
      </c>
      <c r="L32" s="103"/>
      <c r="M32" s="103">
        <f t="shared" si="1"/>
        <v>-4.5</v>
      </c>
      <c r="O32" s="160"/>
      <c r="P32" s="1"/>
      <c r="Q32" s="1"/>
      <c r="R32" s="1"/>
      <c r="S32" s="1"/>
      <c r="T32" s="213"/>
    </row>
    <row r="33" spans="3:20" ht="12" customHeight="1">
      <c r="C33" s="58" t="s">
        <v>83</v>
      </c>
      <c r="D33" s="10"/>
      <c r="E33" s="103">
        <v>0</v>
      </c>
      <c r="F33" s="103"/>
      <c r="G33" s="103">
        <v>0.8</v>
      </c>
      <c r="H33" s="103" t="s">
        <v>6</v>
      </c>
      <c r="I33" s="103">
        <v>0</v>
      </c>
      <c r="J33" s="103"/>
      <c r="K33" s="103">
        <v>0</v>
      </c>
      <c r="L33" s="103"/>
      <c r="M33" s="103">
        <f t="shared" si="1"/>
        <v>0.8</v>
      </c>
      <c r="O33" s="160"/>
      <c r="P33" s="1"/>
      <c r="Q33" s="1"/>
      <c r="R33" s="1"/>
      <c r="S33" s="1"/>
      <c r="T33" s="213"/>
    </row>
    <row r="34" spans="3:20" ht="12" customHeight="1">
      <c r="C34" s="58" t="s">
        <v>260</v>
      </c>
      <c r="D34" s="10"/>
      <c r="E34" s="103">
        <v>0</v>
      </c>
      <c r="F34" s="103"/>
      <c r="G34" s="103">
        <v>0</v>
      </c>
      <c r="H34" s="218"/>
      <c r="I34" s="103">
        <v>-9.5</v>
      </c>
      <c r="J34" s="218"/>
      <c r="K34" s="103">
        <v>0</v>
      </c>
      <c r="L34" s="99"/>
      <c r="M34" s="103">
        <f t="shared" si="1"/>
        <v>-9.5</v>
      </c>
      <c r="O34" s="160"/>
      <c r="P34" s="1"/>
      <c r="Q34" s="1"/>
      <c r="R34" s="1"/>
      <c r="S34" s="1"/>
      <c r="T34" s="213"/>
    </row>
    <row r="35" spans="3:20" ht="12" customHeight="1">
      <c r="C35" s="61" t="s">
        <v>256</v>
      </c>
      <c r="D35" s="70"/>
      <c r="E35" s="104">
        <f>SUM(E30:E34)</f>
        <v>138.5</v>
      </c>
      <c r="F35" s="104"/>
      <c r="G35" s="104">
        <f>SUM(G30:G34)</f>
        <v>850.9</v>
      </c>
      <c r="H35" s="104"/>
      <c r="I35" s="104">
        <f>SUM(I30:I34)</f>
        <v>-338.93227300000001</v>
      </c>
      <c r="J35" s="104"/>
      <c r="K35" s="104">
        <f>SUM(K30:K34)</f>
        <v>-7</v>
      </c>
      <c r="L35" s="104"/>
      <c r="M35" s="104">
        <f>SUM(M30:M34)</f>
        <v>643.46772700000008</v>
      </c>
      <c r="O35" s="160"/>
      <c r="P35" s="1"/>
      <c r="Q35" s="1"/>
      <c r="R35" s="1"/>
      <c r="S35" s="1"/>
      <c r="T35" s="213"/>
    </row>
    <row r="36" spans="3:20" ht="12" customHeight="1">
      <c r="D36" s="10"/>
      <c r="F36" s="10"/>
      <c r="H36" s="10"/>
      <c r="J36" s="10"/>
      <c r="O36" s="160"/>
      <c r="P36" s="1"/>
      <c r="Q36" s="1"/>
      <c r="R36" s="1"/>
      <c r="S36" s="1"/>
    </row>
  </sheetData>
  <mergeCells count="3">
    <mergeCell ref="C2:M2"/>
    <mergeCell ref="E7:K7"/>
    <mergeCell ref="E26:K2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9" tint="0.39997558519241921"/>
  </sheetPr>
  <dimension ref="A1:AH60"/>
  <sheetViews>
    <sheetView showGridLines="0" zoomScaleNormal="100" workbookViewId="0">
      <selection activeCell="C52" sqref="C52"/>
    </sheetView>
  </sheetViews>
  <sheetFormatPr defaultRowHeight="15"/>
  <cols>
    <col min="3" max="3" width="92.7109375" customWidth="1"/>
    <col min="4" max="4" width="1.7109375" customWidth="1"/>
    <col min="5" max="5" width="11.140625" bestFit="1" customWidth="1"/>
    <col min="6" max="6" width="1.7109375" customWidth="1"/>
    <col min="7" max="7" width="10.7109375" customWidth="1"/>
    <col min="8" max="8" width="1.7109375" hidden="1" customWidth="1"/>
    <col min="9" max="9" width="10.7109375" hidden="1" customWidth="1"/>
    <col min="10" max="10" width="1.7109375" hidden="1" customWidth="1"/>
    <col min="11" max="11" width="10.7109375" hidden="1" customWidth="1"/>
    <col min="12" max="12" width="1.7109375" customWidth="1"/>
    <col min="13" max="13" width="10.7109375" customWidth="1"/>
    <col min="21" max="21" width="15.5703125" bestFit="1" customWidth="1"/>
    <col min="22" max="22" width="14.85546875" bestFit="1" customWidth="1"/>
    <col min="24" max="24" width="11.42578125" bestFit="1" customWidth="1"/>
    <col min="25" max="25" width="14.85546875" bestFit="1" customWidth="1"/>
  </cols>
  <sheetData>
    <row r="1" spans="1:34" s="7" customFormat="1" ht="12" customHeight="1">
      <c r="A1" s="167"/>
      <c r="O1" s="160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1:34" s="7" customFormat="1" ht="18.75" customHeight="1">
      <c r="A2" s="167"/>
      <c r="C2" s="267" t="s">
        <v>186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O2" s="160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34" ht="12" customHeight="1" thickBot="1"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O3" s="160"/>
    </row>
    <row r="4" spans="1:34" ht="12" customHeight="1">
      <c r="C4" s="19"/>
      <c r="D4" s="19"/>
      <c r="E4" s="271" t="s">
        <v>11</v>
      </c>
      <c r="F4" s="271"/>
      <c r="G4" s="271"/>
      <c r="H4" s="19"/>
      <c r="I4" s="19"/>
      <c r="J4" s="19" t="s">
        <v>130</v>
      </c>
      <c r="K4" s="19"/>
      <c r="L4" s="19"/>
      <c r="M4" s="4" t="s">
        <v>130</v>
      </c>
      <c r="O4" s="160"/>
    </row>
    <row r="5" spans="1:34" ht="12" customHeight="1">
      <c r="C5" s="19"/>
      <c r="D5" s="20"/>
      <c r="E5" s="266" t="s">
        <v>0</v>
      </c>
      <c r="F5" s="266"/>
      <c r="G5" s="266"/>
      <c r="H5" s="20"/>
      <c r="I5" s="21"/>
      <c r="J5" s="21" t="s">
        <v>0</v>
      </c>
      <c r="K5" s="21"/>
      <c r="L5" s="19"/>
      <c r="M5" s="57" t="s">
        <v>1</v>
      </c>
      <c r="O5" s="160"/>
    </row>
    <row r="6" spans="1:34" ht="12" customHeight="1">
      <c r="B6" s="7"/>
      <c r="C6" s="238" t="s">
        <v>12</v>
      </c>
      <c r="D6" s="22"/>
      <c r="E6" s="239">
        <v>2020</v>
      </c>
      <c r="F6" s="240"/>
      <c r="G6" s="239">
        <v>2019</v>
      </c>
      <c r="H6" s="22"/>
      <c r="I6" s="239">
        <v>2020</v>
      </c>
      <c r="J6" s="239"/>
      <c r="K6" s="239">
        <v>2019</v>
      </c>
      <c r="L6" s="25"/>
      <c r="M6" s="237">
        <v>2019</v>
      </c>
      <c r="O6" s="160"/>
    </row>
    <row r="7" spans="1:34" ht="12" customHeight="1">
      <c r="B7" s="7"/>
      <c r="C7" s="164" t="s">
        <v>284</v>
      </c>
      <c r="E7" s="103">
        <f>'IS and OCI'!G22</f>
        <v>-115.32111950999997</v>
      </c>
      <c r="F7" s="103"/>
      <c r="G7" s="103">
        <v>-64.532272999999975</v>
      </c>
      <c r="H7" s="103"/>
      <c r="I7" s="103">
        <f>+'IS and OCI'!K22</f>
        <v>-115.32111950999997</v>
      </c>
      <c r="J7" s="103"/>
      <c r="K7" s="103">
        <v>-64.532272999999975</v>
      </c>
      <c r="L7" s="103"/>
      <c r="M7" s="103">
        <v>-37.567136419999954</v>
      </c>
      <c r="O7" s="160"/>
      <c r="AF7" s="222"/>
      <c r="AH7" s="213"/>
    </row>
    <row r="8" spans="1:34" ht="12" customHeight="1">
      <c r="B8" s="7"/>
      <c r="C8" s="165" t="s">
        <v>247</v>
      </c>
      <c r="E8" s="103">
        <f>-'IS and OCI'!G13-'IS and OCI'!G14-'IS and OCI'!G15</f>
        <v>123.9</v>
      </c>
      <c r="F8" s="103"/>
      <c r="G8" s="103">
        <v>99.4</v>
      </c>
      <c r="H8" s="103"/>
      <c r="I8" s="103">
        <f>-'IS and OCI'!K13-'IS and OCI'!K14-'IS and OCI'!K15</f>
        <v>123.9</v>
      </c>
      <c r="J8" s="103"/>
      <c r="K8" s="103">
        <v>99.4</v>
      </c>
      <c r="L8" s="103"/>
      <c r="M8" s="103">
        <v>553.19999999999993</v>
      </c>
      <c r="O8" s="160"/>
      <c r="AF8" s="222"/>
      <c r="AH8" s="213"/>
    </row>
    <row r="9" spans="1:34" ht="12" customHeight="1">
      <c r="B9" s="7"/>
      <c r="C9" s="165" t="s">
        <v>169</v>
      </c>
      <c r="E9" s="103">
        <f>-'IS and OCI'!G19</f>
        <v>26</v>
      </c>
      <c r="F9" s="103"/>
      <c r="G9" s="103">
        <v>3.8</v>
      </c>
      <c r="H9" s="103"/>
      <c r="I9" s="103">
        <f>-'IS and OCI'!K19</f>
        <v>26</v>
      </c>
      <c r="J9" s="103"/>
      <c r="K9" s="103">
        <v>3.8</v>
      </c>
      <c r="L9" s="103"/>
      <c r="M9" s="103">
        <v>20.100000000000001</v>
      </c>
      <c r="O9" s="160"/>
      <c r="AF9" s="222"/>
      <c r="AH9" s="213"/>
    </row>
    <row r="10" spans="1:34" ht="12" customHeight="1">
      <c r="B10" s="7"/>
      <c r="C10" s="165" t="s">
        <v>23</v>
      </c>
      <c r="E10" s="103">
        <f>-'IS and OCI'!G20</f>
        <v>16.399999999999999</v>
      </c>
      <c r="F10" s="103"/>
      <c r="G10" s="103">
        <v>18.3</v>
      </c>
      <c r="H10" s="103"/>
      <c r="I10" s="103">
        <f>-'IS and OCI'!K20</f>
        <v>16.399999999999999</v>
      </c>
      <c r="J10" s="103"/>
      <c r="K10" s="103">
        <v>18.3</v>
      </c>
      <c r="L10" s="103"/>
      <c r="M10" s="103">
        <v>67.5</v>
      </c>
      <c r="O10" s="160"/>
      <c r="AF10" s="222"/>
      <c r="AH10" s="213"/>
    </row>
    <row r="11" spans="1:34" ht="12" customHeight="1">
      <c r="B11" s="7"/>
      <c r="C11" s="165" t="s">
        <v>170</v>
      </c>
      <c r="E11" s="103">
        <v>0.3</v>
      </c>
      <c r="F11" s="103"/>
      <c r="G11" s="103">
        <v>0</v>
      </c>
      <c r="H11" s="103"/>
      <c r="I11" s="103">
        <v>0.3</v>
      </c>
      <c r="J11" s="103"/>
      <c r="K11" s="103">
        <v>0</v>
      </c>
      <c r="L11" s="103"/>
      <c r="M11" s="103">
        <v>-1.5</v>
      </c>
      <c r="O11" s="160"/>
      <c r="AF11" s="222"/>
      <c r="AH11" s="213"/>
    </row>
    <row r="12" spans="1:34" ht="12" customHeight="1">
      <c r="B12" s="7"/>
      <c r="C12" s="165" t="s">
        <v>171</v>
      </c>
      <c r="E12" s="103">
        <v>-5.2</v>
      </c>
      <c r="F12" s="103"/>
      <c r="G12" s="103">
        <v>-16</v>
      </c>
      <c r="H12" s="103"/>
      <c r="I12" s="103">
        <v>-5.2</v>
      </c>
      <c r="J12" s="103"/>
      <c r="K12" s="103">
        <v>-16</v>
      </c>
      <c r="L12" s="103"/>
      <c r="M12" s="103">
        <v>-37.200000000000003</v>
      </c>
      <c r="O12" s="160"/>
      <c r="AF12" s="222"/>
      <c r="AH12" s="213"/>
    </row>
    <row r="13" spans="1:34" ht="12" customHeight="1">
      <c r="B13" s="7"/>
      <c r="C13" s="165" t="s">
        <v>172</v>
      </c>
      <c r="E13" s="103">
        <v>-8.1</v>
      </c>
      <c r="F13" s="103"/>
      <c r="G13" s="103">
        <v>1.7</v>
      </c>
      <c r="H13" s="103"/>
      <c r="I13" s="103">
        <v>-8.1</v>
      </c>
      <c r="J13" s="103"/>
      <c r="K13" s="103">
        <v>1.7</v>
      </c>
      <c r="L13" s="103"/>
      <c r="M13" s="103">
        <v>1.3000000000000003</v>
      </c>
      <c r="O13" s="160"/>
      <c r="AF13" s="222"/>
      <c r="AH13" s="213"/>
    </row>
    <row r="14" spans="1:34" ht="12" customHeight="1">
      <c r="C14" s="165" t="s">
        <v>268</v>
      </c>
      <c r="E14" s="103">
        <v>117.2</v>
      </c>
      <c r="F14" s="103"/>
      <c r="G14" s="103">
        <v>85.7</v>
      </c>
      <c r="H14" s="103"/>
      <c r="I14" s="103">
        <v>117.2</v>
      </c>
      <c r="J14" s="103"/>
      <c r="K14" s="103">
        <v>85.7</v>
      </c>
      <c r="L14" s="103"/>
      <c r="M14" s="103">
        <v>-63.699999999999989</v>
      </c>
      <c r="O14" s="160"/>
      <c r="AF14" s="222"/>
      <c r="AH14" s="213"/>
    </row>
    <row r="15" spans="1:34" ht="12" customHeight="1">
      <c r="C15" s="165" t="s">
        <v>173</v>
      </c>
      <c r="E15" s="103">
        <v>27.3</v>
      </c>
      <c r="F15" s="103"/>
      <c r="G15" s="103">
        <v>-16.399999999999999</v>
      </c>
      <c r="H15" s="103"/>
      <c r="I15" s="103">
        <v>27.3</v>
      </c>
      <c r="J15" s="103"/>
      <c r="K15" s="103">
        <v>-16.399999999999999</v>
      </c>
      <c r="L15" s="103"/>
      <c r="M15" s="103">
        <v>-36.700000000000003</v>
      </c>
      <c r="O15" s="160"/>
      <c r="AF15" s="222"/>
      <c r="AH15" s="213"/>
    </row>
    <row r="16" spans="1:34" ht="12" customHeight="1">
      <c r="C16" s="165" t="s">
        <v>174</v>
      </c>
      <c r="E16" s="103">
        <v>13.1</v>
      </c>
      <c r="F16" s="103"/>
      <c r="G16" s="103">
        <v>-11.4</v>
      </c>
      <c r="H16" s="103"/>
      <c r="I16" s="103">
        <v>13.1</v>
      </c>
      <c r="J16" s="103"/>
      <c r="K16" s="103">
        <v>-11.4</v>
      </c>
      <c r="L16" s="103"/>
      <c r="M16" s="103">
        <v>-2.8</v>
      </c>
      <c r="O16" s="160"/>
      <c r="AF16" s="222"/>
      <c r="AH16" s="213"/>
    </row>
    <row r="17" spans="3:34" ht="12" customHeight="1">
      <c r="C17" s="165" t="s">
        <v>175</v>
      </c>
      <c r="E17" s="103">
        <v>-16.399999999999999</v>
      </c>
      <c r="F17" s="103"/>
      <c r="G17" s="103">
        <v>16.700000000000006</v>
      </c>
      <c r="H17" s="103"/>
      <c r="I17" s="103">
        <v>-16.399999999999999</v>
      </c>
      <c r="J17" s="103"/>
      <c r="K17" s="103">
        <v>16.700000000000006</v>
      </c>
      <c r="L17" s="103"/>
      <c r="M17" s="103">
        <v>-0.99999999999990763</v>
      </c>
      <c r="O17" s="160"/>
      <c r="AF17" s="222"/>
      <c r="AH17" s="213"/>
    </row>
    <row r="18" spans="3:34" ht="12" customHeight="1">
      <c r="C18" s="165" t="s">
        <v>176</v>
      </c>
      <c r="E18" s="103">
        <v>-3.2</v>
      </c>
      <c r="F18" s="103"/>
      <c r="G18" s="103">
        <v>2.1</v>
      </c>
      <c r="H18" s="103"/>
      <c r="I18" s="103">
        <v>-3.2</v>
      </c>
      <c r="J18" s="103"/>
      <c r="K18" s="103">
        <v>2.1</v>
      </c>
      <c r="L18" s="103"/>
      <c r="M18" s="103">
        <v>12.7</v>
      </c>
      <c r="O18" s="160"/>
      <c r="AF18" s="222"/>
      <c r="AH18" s="213"/>
    </row>
    <row r="19" spans="3:34" ht="12" customHeight="1">
      <c r="C19" s="166" t="s">
        <v>125</v>
      </c>
      <c r="E19" s="104">
        <f>SUM(E7:E18)</f>
        <v>175.97888049000005</v>
      </c>
      <c r="F19" s="103"/>
      <c r="G19" s="104">
        <v>119.36772700000002</v>
      </c>
      <c r="H19" s="103"/>
      <c r="I19" s="104">
        <f>SUM(I7:I18)</f>
        <v>175.97888049000005</v>
      </c>
      <c r="J19" s="103"/>
      <c r="K19" s="104">
        <v>119.36772700000002</v>
      </c>
      <c r="L19" s="103"/>
      <c r="M19" s="104">
        <v>474.33286357999998</v>
      </c>
      <c r="O19" s="160"/>
      <c r="AF19" s="222"/>
      <c r="AH19" s="213"/>
    </row>
    <row r="20" spans="3:34" ht="12" customHeight="1">
      <c r="C20" s="165" t="s">
        <v>177</v>
      </c>
      <c r="E20" s="103">
        <v>-67.599999999999994</v>
      </c>
      <c r="F20" s="103"/>
      <c r="G20" s="103">
        <v>-62.1</v>
      </c>
      <c r="H20" s="103"/>
      <c r="I20" s="103">
        <v>-67.599999999999994</v>
      </c>
      <c r="J20" s="103"/>
      <c r="K20" s="103">
        <v>-62.1</v>
      </c>
      <c r="L20" s="103"/>
      <c r="M20" s="103">
        <v>-244.8</v>
      </c>
      <c r="O20" s="160"/>
      <c r="AF20" s="222"/>
      <c r="AH20" s="213"/>
    </row>
    <row r="21" spans="3:34" ht="12" customHeight="1">
      <c r="C21" s="165" t="s">
        <v>113</v>
      </c>
      <c r="E21" s="103">
        <f>-Notes!H133</f>
        <v>-10.399999999999999</v>
      </c>
      <c r="F21" s="103"/>
      <c r="G21" s="103">
        <v>-9.6999999999999993</v>
      </c>
      <c r="H21" s="103"/>
      <c r="I21" s="103">
        <f>-Notes!K133</f>
        <v>-10.399999999999999</v>
      </c>
      <c r="J21" s="103"/>
      <c r="K21" s="103">
        <v>-9.6999999999999993</v>
      </c>
      <c r="L21" s="103"/>
      <c r="M21" s="103">
        <v>-61.999999999999993</v>
      </c>
      <c r="O21" s="160"/>
      <c r="AF21" s="222"/>
      <c r="AH21" s="213"/>
    </row>
    <row r="22" spans="3:34" ht="12" customHeight="1">
      <c r="C22" s="165" t="s">
        <v>178</v>
      </c>
      <c r="E22" s="103">
        <v>-2.8</v>
      </c>
      <c r="F22" s="103"/>
      <c r="G22" s="103">
        <v>-5.3</v>
      </c>
      <c r="H22" s="103"/>
      <c r="I22" s="103">
        <v>-2.8</v>
      </c>
      <c r="J22" s="103"/>
      <c r="K22" s="103">
        <v>-5.3</v>
      </c>
      <c r="L22" s="103"/>
      <c r="M22" s="103">
        <v>-15.399999999999999</v>
      </c>
      <c r="O22" s="160"/>
      <c r="AF22" s="222"/>
      <c r="AH22" s="213"/>
    </row>
    <row r="23" spans="3:34" ht="12" customHeight="1">
      <c r="C23" s="165" t="s">
        <v>265</v>
      </c>
      <c r="E23" s="103">
        <v>0</v>
      </c>
      <c r="F23" s="103"/>
      <c r="G23" s="103">
        <v>-0.5</v>
      </c>
      <c r="H23" s="103"/>
      <c r="I23" s="103">
        <v>0</v>
      </c>
      <c r="J23" s="103"/>
      <c r="K23" s="103">
        <v>-0.5</v>
      </c>
      <c r="L23" s="103"/>
      <c r="M23" s="103">
        <v>-0.5</v>
      </c>
      <c r="O23" s="160"/>
      <c r="AF23" s="222"/>
      <c r="AH23" s="213"/>
    </row>
    <row r="24" spans="3:34" ht="12" customHeight="1">
      <c r="C24" s="66" t="s">
        <v>179</v>
      </c>
      <c r="E24" s="103">
        <v>0.4</v>
      </c>
      <c r="F24" s="103"/>
      <c r="G24" s="103">
        <v>44.6</v>
      </c>
      <c r="H24" s="103"/>
      <c r="I24" s="103">
        <v>0.4</v>
      </c>
      <c r="J24" s="103"/>
      <c r="K24" s="103">
        <v>44.6</v>
      </c>
      <c r="L24" s="103"/>
      <c r="M24" s="103">
        <v>70.199999999999989</v>
      </c>
      <c r="O24" s="160"/>
      <c r="AF24" s="222"/>
      <c r="AH24" s="213"/>
    </row>
    <row r="25" spans="3:34" ht="12" customHeight="1">
      <c r="C25" s="166" t="s">
        <v>180</v>
      </c>
      <c r="E25" s="104">
        <f>SUM(E20:E24)</f>
        <v>-80.399999999999991</v>
      </c>
      <c r="F25" s="103"/>
      <c r="G25" s="104">
        <v>-32.999999999999993</v>
      </c>
      <c r="H25" s="103"/>
      <c r="I25" s="104">
        <f>SUM(I20:I24)</f>
        <v>-80.399999999999991</v>
      </c>
      <c r="J25" s="103"/>
      <c r="K25" s="104">
        <v>-32.999999999999993</v>
      </c>
      <c r="L25" s="103"/>
      <c r="M25" s="104">
        <v>-252.5</v>
      </c>
      <c r="O25" s="160"/>
      <c r="AF25" s="222"/>
      <c r="AH25" s="213"/>
    </row>
    <row r="26" spans="3:34" ht="12" customHeight="1">
      <c r="C26" s="261" t="s">
        <v>282</v>
      </c>
      <c r="E26" s="103">
        <v>124.2</v>
      </c>
      <c r="F26" s="103"/>
      <c r="G26" s="100">
        <v>0</v>
      </c>
      <c r="H26" s="103"/>
      <c r="I26" s="103">
        <v>124.2</v>
      </c>
      <c r="J26" s="103"/>
      <c r="K26" s="100">
        <v>0</v>
      </c>
      <c r="L26" s="103"/>
      <c r="M26" s="100">
        <v>0</v>
      </c>
      <c r="O26" s="160"/>
      <c r="AF26" s="222"/>
      <c r="AH26" s="213"/>
    </row>
    <row r="27" spans="3:34" ht="12" customHeight="1">
      <c r="C27" s="165" t="s">
        <v>249</v>
      </c>
      <c r="E27" s="103">
        <v>-15.6</v>
      </c>
      <c r="F27" s="103"/>
      <c r="G27" s="103">
        <v>-12.4</v>
      </c>
      <c r="H27" s="103"/>
      <c r="I27" s="103">
        <v>-15.6</v>
      </c>
      <c r="J27" s="103"/>
      <c r="K27" s="103">
        <v>-12.4</v>
      </c>
      <c r="L27" s="103"/>
      <c r="M27" s="103">
        <v>-60.9</v>
      </c>
      <c r="O27" s="160"/>
      <c r="AF27" s="222"/>
      <c r="AH27" s="213"/>
    </row>
    <row r="28" spans="3:34" ht="12" customHeight="1">
      <c r="C28" s="165" t="s">
        <v>200</v>
      </c>
      <c r="E28" s="103">
        <v>-226.3</v>
      </c>
      <c r="F28" s="103"/>
      <c r="G28" s="103">
        <v>-12.9</v>
      </c>
      <c r="H28" s="103"/>
      <c r="I28" s="103">
        <v>-226.3</v>
      </c>
      <c r="J28" s="103"/>
      <c r="K28" s="103">
        <v>-12.9</v>
      </c>
      <c r="L28" s="103"/>
      <c r="M28" s="103">
        <v>-51.2</v>
      </c>
      <c r="O28" s="160"/>
      <c r="AF28" s="222"/>
      <c r="AH28" s="213"/>
    </row>
    <row r="29" spans="3:34" ht="12" customHeight="1">
      <c r="C29" s="165" t="s">
        <v>181</v>
      </c>
      <c r="E29" s="103">
        <v>170</v>
      </c>
      <c r="F29" s="103"/>
      <c r="G29" s="103">
        <v>-30</v>
      </c>
      <c r="H29" s="103"/>
      <c r="I29" s="103">
        <v>170</v>
      </c>
      <c r="J29" s="103"/>
      <c r="K29" s="103">
        <v>-30</v>
      </c>
      <c r="L29" s="103"/>
      <c r="M29" s="103">
        <v>-85</v>
      </c>
      <c r="O29" s="160"/>
      <c r="AF29" s="222"/>
      <c r="AH29" s="213"/>
    </row>
    <row r="30" spans="3:34" ht="12" customHeight="1">
      <c r="C30" s="165" t="s">
        <v>283</v>
      </c>
      <c r="E30" s="103">
        <v>91.9</v>
      </c>
      <c r="F30" s="103"/>
      <c r="G30" s="103">
        <v>0</v>
      </c>
      <c r="H30" s="103"/>
      <c r="I30" s="103">
        <v>91.9</v>
      </c>
      <c r="J30" s="103"/>
      <c r="K30" s="103">
        <v>0</v>
      </c>
      <c r="L30" s="103"/>
      <c r="M30" s="103">
        <v>0</v>
      </c>
      <c r="O30" s="160"/>
      <c r="AF30" s="222"/>
      <c r="AH30" s="213"/>
    </row>
    <row r="31" spans="3:34" ht="12" customHeight="1">
      <c r="C31" s="165" t="s">
        <v>248</v>
      </c>
      <c r="E31" s="103">
        <v>-10.5</v>
      </c>
      <c r="F31" s="103"/>
      <c r="G31" s="103">
        <v>-11.4</v>
      </c>
      <c r="H31" s="103"/>
      <c r="I31" s="103">
        <v>-10.5</v>
      </c>
      <c r="J31" s="103"/>
      <c r="K31" s="103">
        <v>-11.4</v>
      </c>
      <c r="L31" s="103"/>
      <c r="M31" s="103">
        <v>-44.8</v>
      </c>
      <c r="O31" s="160"/>
      <c r="AF31" s="222"/>
      <c r="AH31" s="213"/>
    </row>
    <row r="32" spans="3:34" ht="12" customHeight="1">
      <c r="C32" s="165" t="s">
        <v>235</v>
      </c>
      <c r="E32" s="103">
        <f>Notes!H95</f>
        <v>-3</v>
      </c>
      <c r="F32" s="103"/>
      <c r="G32" s="103">
        <v>-3.7</v>
      </c>
      <c r="H32" s="103"/>
      <c r="I32" s="103">
        <f>Notes!K95</f>
        <v>-3</v>
      </c>
      <c r="J32" s="103"/>
      <c r="K32" s="103">
        <v>-3.7</v>
      </c>
      <c r="L32" s="103"/>
      <c r="M32" s="103">
        <v>-13.8</v>
      </c>
      <c r="O32" s="160"/>
      <c r="AF32" s="222"/>
      <c r="AH32" s="213"/>
    </row>
    <row r="33" spans="3:34" ht="12" customHeight="1">
      <c r="C33" s="166" t="s">
        <v>182</v>
      </c>
      <c r="E33" s="104">
        <f>SUM(E26:E32)</f>
        <v>130.69999999999999</v>
      </c>
      <c r="F33" s="103"/>
      <c r="G33" s="104">
        <v>-70.400000000000006</v>
      </c>
      <c r="H33" s="103"/>
      <c r="I33" s="104">
        <f>SUM(I26:I32)</f>
        <v>130.69999999999999</v>
      </c>
      <c r="J33" s="103"/>
      <c r="K33" s="104">
        <v>-70.400000000000006</v>
      </c>
      <c r="L33" s="103"/>
      <c r="M33" s="104">
        <v>-255.7</v>
      </c>
      <c r="O33" s="160"/>
      <c r="AF33" s="222"/>
      <c r="AH33" s="213"/>
    </row>
    <row r="34" spans="3:34" ht="12" customHeight="1">
      <c r="C34" s="165" t="s">
        <v>183</v>
      </c>
      <c r="E34" s="103">
        <f>+E19+E25+E33</f>
        <v>226.27888049000006</v>
      </c>
      <c r="F34" s="103"/>
      <c r="G34" s="103">
        <v>15.967727000000025</v>
      </c>
      <c r="H34" s="103"/>
      <c r="I34" s="103">
        <f>+I19+I25+I33</f>
        <v>226.27888049000006</v>
      </c>
      <c r="J34" s="103"/>
      <c r="K34" s="103">
        <v>15.967727000000025</v>
      </c>
      <c r="L34" s="103"/>
      <c r="M34" s="103">
        <v>-33.867136420000008</v>
      </c>
      <c r="O34" s="160"/>
      <c r="AF34" s="222"/>
      <c r="AH34" s="213"/>
    </row>
    <row r="35" spans="3:34" ht="12" customHeight="1">
      <c r="C35" s="165" t="s">
        <v>184</v>
      </c>
      <c r="E35" s="103">
        <v>40.6</v>
      </c>
      <c r="F35" s="103"/>
      <c r="G35" s="103">
        <v>74.5</v>
      </c>
      <c r="H35" s="103"/>
      <c r="I35" s="103">
        <f>+M36</f>
        <v>40.632863579999935</v>
      </c>
      <c r="J35" s="103"/>
      <c r="K35" s="103">
        <v>74.5</v>
      </c>
      <c r="L35" s="103"/>
      <c r="M35" s="103">
        <v>74.499999999999943</v>
      </c>
      <c r="O35" s="160"/>
      <c r="AF35" s="222"/>
      <c r="AH35" s="213"/>
    </row>
    <row r="36" spans="3:34" ht="12" customHeight="1">
      <c r="C36" s="166" t="s">
        <v>185</v>
      </c>
      <c r="E36" s="104">
        <f>+E35+E34</f>
        <v>266.87888049000009</v>
      </c>
      <c r="F36" s="103"/>
      <c r="G36" s="104">
        <v>90.367727000000031</v>
      </c>
      <c r="H36" s="100"/>
      <c r="I36" s="104">
        <f>+I35+I34</f>
        <v>266.91174407</v>
      </c>
      <c r="J36" s="100"/>
      <c r="K36" s="104">
        <v>90.367727000000031</v>
      </c>
      <c r="L36" s="100"/>
      <c r="M36" s="104">
        <v>40.632863579999935</v>
      </c>
      <c r="O36" s="160"/>
      <c r="AF36" s="222"/>
      <c r="AH36" s="213"/>
    </row>
    <row r="37" spans="3:34" ht="12" customHeight="1">
      <c r="F37" s="10"/>
      <c r="J37" s="10"/>
      <c r="O37" s="160"/>
    </row>
    <row r="38" spans="3:34" ht="12" customHeight="1">
      <c r="F38" s="10"/>
      <c r="J38" s="10"/>
      <c r="O38" s="160"/>
    </row>
    <row r="39" spans="3:34" ht="12" customHeight="1">
      <c r="F39" s="10"/>
      <c r="J39" s="10"/>
      <c r="O39" s="160"/>
    </row>
    <row r="40" spans="3:34" ht="12" customHeight="1">
      <c r="F40" s="10"/>
      <c r="J40" s="10"/>
      <c r="O40" s="160"/>
    </row>
    <row r="41" spans="3:34" ht="12" customHeight="1">
      <c r="F41" s="10"/>
      <c r="J41" s="10"/>
      <c r="O41" s="160"/>
    </row>
    <row r="42" spans="3:34" ht="12" customHeight="1">
      <c r="F42" s="10"/>
      <c r="J42" s="10"/>
      <c r="O42" s="160"/>
    </row>
    <row r="43" spans="3:34" ht="12" customHeight="1">
      <c r="C43" s="58"/>
      <c r="F43" s="10"/>
      <c r="J43" s="10"/>
      <c r="O43" s="160"/>
    </row>
    <row r="44" spans="3:34" ht="12" customHeight="1">
      <c r="C44" s="58"/>
      <c r="F44" s="10"/>
      <c r="J44" s="10"/>
      <c r="O44" s="160"/>
    </row>
    <row r="45" spans="3:34" ht="12" customHeight="1">
      <c r="J45" s="10"/>
      <c r="O45" s="160"/>
    </row>
    <row r="46" spans="3:34">
      <c r="O46" s="160"/>
    </row>
    <row r="47" spans="3:34">
      <c r="O47" s="160"/>
    </row>
    <row r="48" spans="3:34">
      <c r="O48" s="160"/>
    </row>
    <row r="49" spans="15:15">
      <c r="O49" s="160"/>
    </row>
    <row r="50" spans="15:15">
      <c r="O50" s="160"/>
    </row>
    <row r="51" spans="15:15">
      <c r="O51" s="160"/>
    </row>
    <row r="52" spans="15:15">
      <c r="O52" s="160"/>
    </row>
    <row r="53" spans="15:15">
      <c r="O53" s="160"/>
    </row>
    <row r="54" spans="15:15">
      <c r="O54" s="160"/>
    </row>
    <row r="55" spans="15:15">
      <c r="O55" s="160"/>
    </row>
    <row r="56" spans="15:15">
      <c r="O56" s="160"/>
    </row>
    <row r="57" spans="15:15">
      <c r="O57" s="160"/>
    </row>
    <row r="58" spans="15:15">
      <c r="O58" s="160"/>
    </row>
    <row r="59" spans="15:15">
      <c r="O59" s="160"/>
    </row>
    <row r="60" spans="15:15">
      <c r="O60" s="160"/>
    </row>
  </sheetData>
  <mergeCells count="3">
    <mergeCell ref="E4:G4"/>
    <mergeCell ref="E5:G5"/>
    <mergeCell ref="C2:M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9" tint="0.39997558519241921"/>
  </sheetPr>
  <dimension ref="C1:R69"/>
  <sheetViews>
    <sheetView showGridLines="0" zoomScaleNormal="100" workbookViewId="0">
      <selection activeCell="C62" sqref="C62:C63"/>
    </sheetView>
  </sheetViews>
  <sheetFormatPr defaultColWidth="8.7109375" defaultRowHeight="12.75"/>
  <cols>
    <col min="1" max="2" width="8.7109375" style="4"/>
    <col min="3" max="3" width="85.7109375" style="4" customWidth="1"/>
    <col min="4" max="4" width="1.7109375" style="4" customWidth="1"/>
    <col min="5" max="5" width="6.7109375" style="4" customWidth="1"/>
    <col min="6" max="6" width="1.7109375" style="4" customWidth="1"/>
    <col min="7" max="7" width="10.7109375" style="4" customWidth="1"/>
    <col min="8" max="8" width="1.7109375" style="4" customWidth="1"/>
    <col min="9" max="9" width="10.7109375" style="4" customWidth="1"/>
    <col min="10" max="10" width="1.7109375" style="4" customWidth="1"/>
    <col min="11" max="11" width="10.5703125" style="4" hidden="1" customWidth="1"/>
    <col min="12" max="12" width="1.5703125" style="4" hidden="1" customWidth="1"/>
    <col min="13" max="13" width="10.5703125" style="4" hidden="1" customWidth="1"/>
    <col min="14" max="14" width="1.7109375" style="4" hidden="1" customWidth="1"/>
    <col min="15" max="15" width="10.7109375" style="4" customWidth="1"/>
    <col min="16" max="17" width="8.7109375" style="4"/>
    <col min="18" max="18" width="12.42578125" style="4" bestFit="1" customWidth="1"/>
    <col min="19" max="20" width="8.7109375" style="4"/>
    <col min="21" max="21" width="15.5703125" style="4" bestFit="1" customWidth="1"/>
    <col min="22" max="22" width="11.5703125" style="4" bestFit="1" customWidth="1"/>
    <col min="23" max="23" width="8.7109375" style="4"/>
    <col min="24" max="24" width="9.140625" style="4" customWidth="1"/>
    <col min="25" max="25" width="11.5703125" style="4" bestFit="1" customWidth="1"/>
    <col min="26" max="16384" width="8.7109375" style="4"/>
  </cols>
  <sheetData>
    <row r="1" spans="3:18" ht="12" customHeight="1">
      <c r="Q1" s="230"/>
      <c r="R1" s="62"/>
    </row>
    <row r="2" spans="3:18" ht="12" customHeight="1">
      <c r="C2" s="250" t="s">
        <v>129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57"/>
      <c r="O2" s="57"/>
      <c r="Q2" s="230"/>
      <c r="R2" s="62"/>
    </row>
    <row r="3" spans="3:18" ht="12" customHeight="1">
      <c r="C3" s="118"/>
      <c r="D3" s="118"/>
      <c r="E3" s="118"/>
      <c r="F3" s="118"/>
      <c r="G3" s="272" t="s">
        <v>11</v>
      </c>
      <c r="H3" s="272"/>
      <c r="I3" s="272"/>
      <c r="K3" s="272" t="s">
        <v>7</v>
      </c>
      <c r="L3" s="272"/>
      <c r="M3" s="272"/>
      <c r="N3" s="126"/>
      <c r="O3" s="4" t="s">
        <v>130</v>
      </c>
      <c r="Q3" s="230"/>
      <c r="R3" s="62"/>
    </row>
    <row r="4" spans="3:18" ht="12" customHeight="1">
      <c r="C4" s="118"/>
      <c r="D4" s="118"/>
      <c r="E4" s="118"/>
      <c r="F4" s="118"/>
      <c r="G4" s="273" t="s">
        <v>0</v>
      </c>
      <c r="H4" s="273"/>
      <c r="I4" s="273"/>
      <c r="K4" s="273" t="s">
        <v>0</v>
      </c>
      <c r="L4" s="273"/>
      <c r="M4" s="273"/>
      <c r="N4" s="126"/>
      <c r="O4" s="57" t="s">
        <v>1</v>
      </c>
      <c r="Q4" s="230"/>
      <c r="R4" s="62"/>
    </row>
    <row r="5" spans="3:18" ht="12" customHeight="1">
      <c r="C5" s="235" t="s">
        <v>131</v>
      </c>
      <c r="D5" s="140"/>
      <c r="E5" s="140"/>
      <c r="F5" s="118"/>
      <c r="G5" s="63">
        <v>2020</v>
      </c>
      <c r="H5" s="64"/>
      <c r="I5" s="65">
        <v>2019</v>
      </c>
      <c r="K5" s="54">
        <v>2020</v>
      </c>
      <c r="L5" s="54"/>
      <c r="M5" s="54">
        <v>2019</v>
      </c>
      <c r="N5" s="62"/>
      <c r="O5" s="54">
        <v>2019</v>
      </c>
      <c r="Q5" s="230"/>
      <c r="R5" s="62"/>
    </row>
    <row r="6" spans="3:18" ht="12" customHeight="1">
      <c r="C6" s="141" t="s">
        <v>6</v>
      </c>
      <c r="D6" s="66"/>
      <c r="E6" s="66"/>
      <c r="F6" s="58"/>
      <c r="G6" s="58"/>
      <c r="H6" s="112"/>
      <c r="I6" s="112"/>
      <c r="J6" s="112"/>
      <c r="K6" s="112"/>
      <c r="L6" s="112"/>
      <c r="M6" s="112"/>
      <c r="N6" s="113"/>
      <c r="O6" s="112"/>
      <c r="Q6" s="230"/>
      <c r="R6" s="62"/>
    </row>
    <row r="7" spans="3:18" ht="12" customHeight="1">
      <c r="C7" s="70" t="s">
        <v>132</v>
      </c>
      <c r="E7" s="58"/>
      <c r="F7" s="58"/>
      <c r="G7" s="150"/>
      <c r="H7" s="112"/>
      <c r="I7" s="113"/>
      <c r="J7" s="112"/>
      <c r="K7" s="58"/>
      <c r="L7" s="112"/>
      <c r="M7" s="118"/>
      <c r="N7" s="118"/>
      <c r="O7" s="59"/>
      <c r="Q7" s="230"/>
      <c r="R7" s="62"/>
    </row>
    <row r="8" spans="3:18" ht="12" customHeight="1">
      <c r="C8" s="58" t="s">
        <v>133</v>
      </c>
      <c r="E8" s="58"/>
      <c r="F8" s="58"/>
      <c r="G8" s="59">
        <v>168.30000000000004</v>
      </c>
      <c r="H8" s="59"/>
      <c r="I8" s="59">
        <f>+'Note 1 table'!F8</f>
        <v>141.89999999999998</v>
      </c>
      <c r="J8" s="59"/>
      <c r="K8" s="59">
        <v>168.30000000000004</v>
      </c>
      <c r="L8" s="59"/>
      <c r="M8" s="59" t="e">
        <f>+'Note 1 table'!#REF!</f>
        <v>#REF!</v>
      </c>
      <c r="N8" s="59"/>
      <c r="O8" s="59">
        <f>+'Note 1 table'!F23</f>
        <v>880.1</v>
      </c>
      <c r="Q8" s="230"/>
      <c r="R8" s="62"/>
    </row>
    <row r="9" spans="3:18" ht="12" customHeight="1">
      <c r="C9" s="58" t="s">
        <v>285</v>
      </c>
      <c r="E9" s="58"/>
      <c r="F9" s="58"/>
      <c r="G9" s="59">
        <f>SUM('Note 1 table'!E8:E12)</f>
        <v>80.500000000000028</v>
      </c>
      <c r="H9" s="59"/>
      <c r="I9" s="59">
        <f>SUM('Note 1 table'!F8:F12)</f>
        <v>66.599999999999966</v>
      </c>
      <c r="J9" s="59"/>
      <c r="K9" s="59" t="e">
        <f>SUM('Note 1 table'!#REF!)</f>
        <v>#REF!</v>
      </c>
      <c r="L9" s="59"/>
      <c r="M9" s="59" t="e">
        <f>SUM('Note 1 table'!#REF!)</f>
        <v>#REF!</v>
      </c>
      <c r="N9" s="59"/>
      <c r="O9" s="59">
        <f>SUM('Note 1 table'!F23:F27)</f>
        <v>556.1</v>
      </c>
      <c r="Q9" s="230"/>
      <c r="R9" s="62"/>
    </row>
    <row r="10" spans="3:18" ht="12" customHeight="1">
      <c r="C10" s="58" t="s">
        <v>33</v>
      </c>
      <c r="E10" s="58"/>
      <c r="F10" s="58"/>
      <c r="G10" s="59">
        <f>+'Note 1 table'!E15</f>
        <v>-15.799999999999965</v>
      </c>
      <c r="H10" s="59"/>
      <c r="I10" s="59">
        <f>+'Note 1 table'!F15</f>
        <v>-29.300000000000033</v>
      </c>
      <c r="J10" s="59"/>
      <c r="K10" s="59" t="e">
        <f>+'Note 1 table'!#REF!</f>
        <v>#REF!</v>
      </c>
      <c r="L10" s="59"/>
      <c r="M10" s="59" t="e">
        <f>+'Note 1 table'!#REF!</f>
        <v>#REF!</v>
      </c>
      <c r="N10" s="59"/>
      <c r="O10" s="59">
        <f>+'Note 1 table'!F30</f>
        <v>96.40000000000002</v>
      </c>
      <c r="Q10" s="230"/>
      <c r="R10" s="62"/>
    </row>
    <row r="11" spans="3:18" ht="12" customHeight="1">
      <c r="C11" s="58"/>
      <c r="E11" s="58"/>
      <c r="F11" s="58"/>
      <c r="G11" s="59"/>
      <c r="H11" s="59"/>
      <c r="I11" s="59"/>
      <c r="J11" s="59"/>
      <c r="K11" s="59"/>
      <c r="L11" s="59"/>
      <c r="M11" s="59"/>
      <c r="N11" s="59"/>
      <c r="O11" s="59"/>
      <c r="Q11" s="230"/>
      <c r="R11" s="62"/>
    </row>
    <row r="12" spans="3:18" ht="12" customHeight="1">
      <c r="C12" s="70" t="s">
        <v>206</v>
      </c>
      <c r="E12" s="58"/>
      <c r="F12" s="58"/>
      <c r="G12" s="59"/>
      <c r="H12" s="59"/>
      <c r="I12" s="59"/>
      <c r="J12" s="59"/>
      <c r="K12" s="59"/>
      <c r="L12" s="59"/>
      <c r="M12" s="59"/>
      <c r="N12" s="59"/>
      <c r="O12" s="59"/>
      <c r="Q12" s="230"/>
      <c r="R12" s="62"/>
    </row>
    <row r="13" spans="3:18" ht="12" customHeight="1">
      <c r="C13" s="66" t="s">
        <v>2</v>
      </c>
      <c r="E13" s="58"/>
      <c r="F13" s="58"/>
      <c r="G13" s="59">
        <v>128.80000000000004</v>
      </c>
      <c r="H13" s="59"/>
      <c r="I13" s="59">
        <f>+'IS and OCI'!I8</f>
        <v>129.30000000000001</v>
      </c>
      <c r="J13" s="59"/>
      <c r="K13" s="59">
        <v>128.80000000000004</v>
      </c>
      <c r="L13" s="59"/>
      <c r="M13" s="59">
        <f>+'IS and OCI'!M8</f>
        <v>129.30000000000001</v>
      </c>
      <c r="N13" s="59"/>
      <c r="O13" s="59">
        <f>+'IS and OCI'!O8</f>
        <v>930.8</v>
      </c>
      <c r="Q13" s="230"/>
      <c r="R13" s="62"/>
    </row>
    <row r="14" spans="3:18" ht="12" customHeight="1">
      <c r="C14" s="58" t="s">
        <v>134</v>
      </c>
      <c r="E14" s="58"/>
      <c r="F14" s="58"/>
      <c r="G14" s="59">
        <f>+'IS and OCI'!G18</f>
        <v>-80.221119509999966</v>
      </c>
      <c r="H14" s="59"/>
      <c r="I14" s="59">
        <f>+'IS and OCI'!I18</f>
        <v>-42.532272999999975</v>
      </c>
      <c r="J14" s="59"/>
      <c r="K14" s="59">
        <f>+'IS and OCI'!K18</f>
        <v>-80.221119509999966</v>
      </c>
      <c r="L14" s="59"/>
      <c r="M14" s="59">
        <f>+'IS and OCI'!M18</f>
        <v>-42.532272999999975</v>
      </c>
      <c r="N14" s="59"/>
      <c r="O14" s="59">
        <f>+'IS and OCI'!O18</f>
        <v>54.632863580000048</v>
      </c>
      <c r="Q14" s="230"/>
      <c r="R14" s="62"/>
    </row>
    <row r="15" spans="3:18" ht="12" customHeight="1">
      <c r="C15" s="58" t="s">
        <v>22</v>
      </c>
      <c r="E15" s="58"/>
      <c r="F15" s="58"/>
      <c r="G15" s="59">
        <f>+'IS and OCI'!G19</f>
        <v>-26</v>
      </c>
      <c r="H15" s="59"/>
      <c r="I15" s="59">
        <f>+'IS and OCI'!I19</f>
        <v>-3.8</v>
      </c>
      <c r="J15" s="59"/>
      <c r="K15" s="59"/>
      <c r="L15" s="59"/>
      <c r="M15" s="59"/>
      <c r="N15" s="59"/>
      <c r="O15" s="59">
        <f>+'IS and OCI'!O19</f>
        <v>-20.100000000000001</v>
      </c>
      <c r="Q15" s="230"/>
      <c r="R15" s="62"/>
    </row>
    <row r="16" spans="3:18" ht="12" customHeight="1">
      <c r="C16" s="58" t="s">
        <v>289</v>
      </c>
      <c r="E16" s="58"/>
      <c r="F16" s="58"/>
      <c r="G16" s="59">
        <f>+SUM('IS and OCI'!G19:G21)-G15</f>
        <v>-9.1000000000000014</v>
      </c>
      <c r="H16" s="59"/>
      <c r="I16" s="59">
        <f>SUM('IS and OCI'!I19:I21)-I15</f>
        <v>-18.2</v>
      </c>
      <c r="J16" s="59"/>
      <c r="K16" s="59">
        <f>+SUM('IS and OCI'!K19:K21)</f>
        <v>-35.1</v>
      </c>
      <c r="L16" s="59"/>
      <c r="M16" s="59">
        <f>SUM('IS and OCI'!M19:M21)</f>
        <v>-22</v>
      </c>
      <c r="N16" s="59"/>
      <c r="O16" s="59">
        <f>SUM('IS and OCI'!O19:O21)-O15</f>
        <v>-72.099999999999994</v>
      </c>
      <c r="Q16" s="230"/>
      <c r="R16" s="62"/>
    </row>
    <row r="17" spans="3:18" ht="12" customHeight="1">
      <c r="C17" s="58" t="s">
        <v>25</v>
      </c>
      <c r="E17" s="58"/>
      <c r="F17" s="58"/>
      <c r="G17" s="59">
        <f>+'IS and OCI'!G22</f>
        <v>-115.32111950999997</v>
      </c>
      <c r="H17" s="59"/>
      <c r="I17" s="59">
        <f>+'IS and OCI'!I22</f>
        <v>-64.532272999999975</v>
      </c>
      <c r="J17" s="59"/>
      <c r="K17" s="59">
        <f>+'IS and OCI'!K22</f>
        <v>-115.32111950999997</v>
      </c>
      <c r="L17" s="59"/>
      <c r="M17" s="59">
        <f>+'IS and OCI'!M22</f>
        <v>-64.532272999999975</v>
      </c>
      <c r="N17" s="59"/>
      <c r="O17" s="59">
        <f>+'IS and OCI'!O22</f>
        <v>-37.567136419999954</v>
      </c>
      <c r="Q17" s="230"/>
      <c r="R17" s="62"/>
    </row>
    <row r="18" spans="3:18" ht="12" customHeight="1">
      <c r="C18" s="58" t="s">
        <v>135</v>
      </c>
      <c r="E18" s="58"/>
      <c r="F18" s="58"/>
      <c r="G18" s="59">
        <f>+'IS and OCI'!G23</f>
        <v>-2.2000000000000002</v>
      </c>
      <c r="H18" s="59"/>
      <c r="I18" s="59">
        <f>+'IS and OCI'!I23</f>
        <v>-0.6</v>
      </c>
      <c r="J18" s="59"/>
      <c r="K18" s="59">
        <f>+'IS and OCI'!K23</f>
        <v>-2.2000000000000002</v>
      </c>
      <c r="L18" s="59"/>
      <c r="M18" s="59">
        <f>+'IS and OCI'!M23</f>
        <v>-0.6</v>
      </c>
      <c r="N18" s="59"/>
      <c r="O18" s="59">
        <f>+'IS and OCI'!O23</f>
        <v>-34.1</v>
      </c>
      <c r="Q18" s="230"/>
      <c r="R18" s="62"/>
    </row>
    <row r="19" spans="3:18" ht="12" customHeight="1">
      <c r="C19" s="58" t="s">
        <v>124</v>
      </c>
      <c r="E19" s="58"/>
      <c r="F19" s="58"/>
      <c r="G19" s="59">
        <f>+'IS and OCI'!G24</f>
        <v>-117.52111950999998</v>
      </c>
      <c r="H19" s="59"/>
      <c r="I19" s="59">
        <f>+'IS and OCI'!I24</f>
        <v>-65.132272999999969</v>
      </c>
      <c r="J19" s="59"/>
      <c r="K19" s="59">
        <f>+'IS and OCI'!K24</f>
        <v>-117.52111950999998</v>
      </c>
      <c r="L19" s="59"/>
      <c r="M19" s="59">
        <f>+'IS and OCI'!M24</f>
        <v>-65.132272999999969</v>
      </c>
      <c r="N19" s="59"/>
      <c r="O19" s="59">
        <f>+'IS and OCI'!O24</f>
        <v>-71.667136419999963</v>
      </c>
      <c r="Q19" s="230"/>
      <c r="R19" s="62"/>
    </row>
    <row r="20" spans="3:18" ht="12" customHeight="1">
      <c r="C20" s="58" t="s">
        <v>126</v>
      </c>
      <c r="E20" s="58"/>
      <c r="F20" s="58"/>
      <c r="G20" s="142">
        <f>+'IS and OCI'!G33</f>
        <v>-0.32103305965698709</v>
      </c>
      <c r="H20" s="142"/>
      <c r="I20" s="142">
        <f>+'IS and OCI'!I33</f>
        <v>-0.19129436537689168</v>
      </c>
      <c r="J20" s="142"/>
      <c r="K20" s="142">
        <f>+'IS and OCI'!K33</f>
        <v>-0.32103305965698709</v>
      </c>
      <c r="L20" s="142"/>
      <c r="M20" s="142">
        <f>+'IS and OCI'!M33</f>
        <v>-0.19129436537689168</v>
      </c>
      <c r="N20" s="142"/>
      <c r="O20" s="142">
        <f>+'IS and OCI'!O33</f>
        <v>-0.21043482808019348</v>
      </c>
      <c r="Q20" s="230"/>
      <c r="R20" s="62"/>
    </row>
    <row r="21" spans="3:18" ht="12" customHeight="1">
      <c r="C21" s="70"/>
      <c r="E21" s="58"/>
      <c r="F21" s="58"/>
      <c r="G21" s="58"/>
      <c r="H21" s="59"/>
      <c r="I21" s="59"/>
      <c r="J21" s="59"/>
      <c r="K21" s="59"/>
      <c r="L21" s="59"/>
      <c r="M21" s="59"/>
      <c r="N21" s="59"/>
      <c r="O21" s="59"/>
      <c r="Q21" s="230"/>
      <c r="R21" s="62"/>
    </row>
    <row r="22" spans="3:18" ht="12" customHeight="1">
      <c r="C22" s="70" t="s">
        <v>203</v>
      </c>
      <c r="E22" s="58"/>
      <c r="F22" s="58"/>
      <c r="G22" s="118"/>
      <c r="H22" s="59"/>
      <c r="I22" s="59"/>
      <c r="J22" s="59"/>
      <c r="K22" s="59"/>
      <c r="L22" s="59"/>
      <c r="M22" s="59"/>
      <c r="N22" s="59"/>
      <c r="O22" s="59"/>
      <c r="Q22" s="230"/>
      <c r="R22" s="62"/>
    </row>
    <row r="23" spans="3:18" ht="12" customHeight="1">
      <c r="C23" s="58" t="s">
        <v>125</v>
      </c>
      <c r="E23" s="58"/>
      <c r="F23" s="58"/>
      <c r="G23" s="127">
        <f>+CF!E19</f>
        <v>175.97888049000005</v>
      </c>
      <c r="H23" s="59"/>
      <c r="I23" s="59">
        <f>+CF!G19</f>
        <v>119.36772700000002</v>
      </c>
      <c r="J23" s="59"/>
      <c r="K23" s="127">
        <f>+CF!I19</f>
        <v>175.97888049000005</v>
      </c>
      <c r="L23" s="59"/>
      <c r="M23" s="59">
        <f>+CF!K19</f>
        <v>119.36772700000002</v>
      </c>
      <c r="N23" s="59"/>
      <c r="O23" s="59">
        <f>+CF!M19</f>
        <v>474.33286357999998</v>
      </c>
      <c r="Q23" s="230"/>
      <c r="R23" s="62"/>
    </row>
    <row r="24" spans="3:18" ht="12" customHeight="1">
      <c r="C24" s="58" t="s">
        <v>34</v>
      </c>
      <c r="E24" s="58"/>
      <c r="F24" s="58"/>
      <c r="G24" s="59">
        <v>67.599999999999994</v>
      </c>
      <c r="H24" s="59"/>
      <c r="I24" s="59">
        <f>+Notes!I159</f>
        <v>62.1</v>
      </c>
      <c r="J24" s="59"/>
      <c r="K24" s="59">
        <v>67.599999999999994</v>
      </c>
      <c r="L24" s="59"/>
      <c r="M24" s="59">
        <f>+Notes!L159</f>
        <v>62.1</v>
      </c>
      <c r="N24" s="59"/>
      <c r="O24" s="59">
        <f>+Notes!N159</f>
        <v>244.8</v>
      </c>
      <c r="Q24" s="230"/>
      <c r="R24" s="62"/>
    </row>
    <row r="25" spans="3:18" ht="12" customHeight="1">
      <c r="C25" s="58" t="s">
        <v>127</v>
      </c>
      <c r="E25" s="58"/>
      <c r="F25" s="58"/>
      <c r="G25" s="59">
        <f>+Notes!H131</f>
        <v>12.299999999999999</v>
      </c>
      <c r="H25" s="59"/>
      <c r="I25" s="59">
        <f>+Notes!I131</f>
        <v>11.6</v>
      </c>
      <c r="J25" s="59"/>
      <c r="K25" s="59">
        <f>+Notes!K131</f>
        <v>12.299999999999999</v>
      </c>
      <c r="L25" s="59"/>
      <c r="M25" s="59">
        <f>+Notes!L131</f>
        <v>11.6</v>
      </c>
      <c r="N25" s="59"/>
      <c r="O25" s="59">
        <f>+Notes!N131</f>
        <v>59.099999999999994</v>
      </c>
      <c r="Q25" s="230"/>
      <c r="R25" s="62"/>
    </row>
    <row r="26" spans="3:18" ht="12" customHeight="1">
      <c r="C26" s="58" t="s">
        <v>136</v>
      </c>
      <c r="E26" s="58"/>
      <c r="F26" s="58"/>
      <c r="G26" s="59">
        <f>+BS!G23</f>
        <v>2335.8999999999996</v>
      </c>
      <c r="H26" s="59"/>
      <c r="I26" s="59">
        <f>+BS!I23</f>
        <v>2497.6000000000004</v>
      </c>
      <c r="J26" s="59"/>
      <c r="K26" s="59">
        <f>+G26</f>
        <v>2335.8999999999996</v>
      </c>
      <c r="L26" s="59"/>
      <c r="M26" s="59">
        <f>+I26</f>
        <v>2497.6000000000004</v>
      </c>
      <c r="N26" s="59"/>
      <c r="O26" s="59">
        <f>+BS!K23</f>
        <v>2301.6999999999998</v>
      </c>
      <c r="P26" s="68"/>
      <c r="Q26" s="230"/>
      <c r="R26" s="62"/>
    </row>
    <row r="27" spans="3:18" ht="12" customHeight="1">
      <c r="C27" s="58" t="s">
        <v>44</v>
      </c>
      <c r="E27" s="58"/>
      <c r="F27" s="58"/>
      <c r="G27" s="59">
        <f>+BS!G8</f>
        <v>266.89999999999998</v>
      </c>
      <c r="H27" s="59"/>
      <c r="I27" s="59">
        <f>+BS!I8</f>
        <v>90.4</v>
      </c>
      <c r="J27" s="59"/>
      <c r="K27" s="59">
        <f>+G27</f>
        <v>266.89999999999998</v>
      </c>
      <c r="L27" s="59"/>
      <c r="M27" s="59">
        <f>+I27</f>
        <v>90.4</v>
      </c>
      <c r="N27" s="59"/>
      <c r="O27" s="59">
        <f>+BS!K8</f>
        <v>40.6</v>
      </c>
      <c r="P27" s="68"/>
      <c r="Q27" s="230"/>
      <c r="R27" s="62"/>
    </row>
    <row r="28" spans="3:18" ht="12" customHeight="1">
      <c r="C28" s="58" t="s">
        <v>270</v>
      </c>
      <c r="D28" s="175"/>
      <c r="E28" s="58"/>
      <c r="F28" s="58"/>
      <c r="G28" s="195">
        <f>-Notes!H211</f>
        <v>876.50000000000023</v>
      </c>
      <c r="H28" s="59"/>
      <c r="I28" s="59">
        <f>-Notes!I211</f>
        <v>1051.6999999999998</v>
      </c>
      <c r="J28" s="59"/>
      <c r="K28" s="127">
        <f>+G28</f>
        <v>876.50000000000023</v>
      </c>
      <c r="L28" s="59"/>
      <c r="M28" s="59">
        <f>+I28</f>
        <v>1051.6999999999998</v>
      </c>
      <c r="N28" s="59"/>
      <c r="O28" s="59">
        <f>-Notes!N211</f>
        <v>1007.5</v>
      </c>
      <c r="P28" s="68"/>
      <c r="Q28" s="230"/>
      <c r="R28" s="62"/>
    </row>
    <row r="29" spans="3:18" ht="12" customHeight="1">
      <c r="C29" s="119" t="s">
        <v>266</v>
      </c>
      <c r="D29" s="119"/>
      <c r="E29" s="119"/>
      <c r="F29" s="58"/>
      <c r="G29" s="200">
        <f>-Notes!H215</f>
        <v>1052.5000000000002</v>
      </c>
      <c r="H29" s="201"/>
      <c r="I29" s="201">
        <f>-Notes!I215</f>
        <v>1282.8999999999999</v>
      </c>
      <c r="J29" s="201"/>
      <c r="K29" s="200">
        <f>+G29</f>
        <v>1052.5000000000002</v>
      </c>
      <c r="L29" s="201"/>
      <c r="M29" s="201">
        <v>-1282.8999999999999</v>
      </c>
      <c r="N29" s="201"/>
      <c r="O29" s="201">
        <f>-Notes!N215</f>
        <v>1204.5999999999999</v>
      </c>
      <c r="P29" s="68"/>
      <c r="Q29" s="230"/>
      <c r="R29" s="62"/>
    </row>
    <row r="30" spans="3:18" ht="12" customHeight="1">
      <c r="C30" s="202"/>
      <c r="F30" s="62"/>
      <c r="G30" s="68"/>
      <c r="H30" s="68"/>
      <c r="I30" s="68"/>
      <c r="J30" s="68"/>
      <c r="K30" s="176"/>
      <c r="L30" s="68"/>
      <c r="M30" s="68"/>
      <c r="N30" s="68"/>
      <c r="O30" s="68"/>
      <c r="P30" s="68"/>
      <c r="Q30" s="230"/>
      <c r="R30" s="62"/>
    </row>
    <row r="31" spans="3:18" ht="12" customHeight="1">
      <c r="F31" s="62"/>
      <c r="G31" s="68"/>
      <c r="H31" s="68"/>
      <c r="Q31" s="230"/>
      <c r="R31" s="62"/>
    </row>
    <row r="32" spans="3:18" ht="12" customHeight="1">
      <c r="Q32" s="230"/>
      <c r="R32" s="62"/>
    </row>
    <row r="33" spans="5:18" ht="12" customHeight="1">
      <c r="Q33" s="230"/>
      <c r="R33" s="62"/>
    </row>
    <row r="34" spans="5:18" ht="12" customHeight="1">
      <c r="Q34" s="230"/>
      <c r="R34" s="62"/>
    </row>
    <row r="35" spans="5:18" ht="12" customHeight="1">
      <c r="G35" s="59"/>
      <c r="H35" s="59"/>
      <c r="Q35" s="230"/>
      <c r="R35" s="62"/>
    </row>
    <row r="36" spans="5:18" ht="12" customHeight="1">
      <c r="E36" s="189"/>
      <c r="G36" s="59"/>
      <c r="H36" s="59"/>
      <c r="Q36" s="230"/>
      <c r="R36" s="62"/>
    </row>
    <row r="37" spans="5:18" ht="12" customHeight="1">
      <c r="G37" s="59"/>
      <c r="H37" s="59"/>
      <c r="Q37" s="230"/>
      <c r="R37" s="62"/>
    </row>
    <row r="38" spans="5:18" ht="11.1" customHeight="1">
      <c r="G38" s="59"/>
      <c r="H38" s="59"/>
      <c r="Q38" s="230"/>
      <c r="R38" s="62"/>
    </row>
    <row r="39" spans="5:18" ht="11.1" customHeight="1">
      <c r="G39" s="59"/>
      <c r="H39" s="59"/>
      <c r="Q39" s="230"/>
      <c r="R39" s="62"/>
    </row>
    <row r="40" spans="5:18" ht="11.1" customHeight="1">
      <c r="G40" s="59"/>
      <c r="H40" s="59"/>
      <c r="I40" s="59"/>
      <c r="J40" s="59"/>
      <c r="K40" s="59"/>
      <c r="L40" s="59"/>
      <c r="Q40" s="230"/>
      <c r="R40" s="62"/>
    </row>
    <row r="41" spans="5:18" ht="11.1" customHeight="1">
      <c r="G41" s="59"/>
      <c r="H41" s="59"/>
      <c r="I41" s="59"/>
      <c r="J41" s="59"/>
      <c r="K41" s="59"/>
      <c r="L41" s="59"/>
      <c r="Q41" s="230"/>
      <c r="R41" s="62"/>
    </row>
    <row r="42" spans="5:18" ht="11.1" customHeight="1">
      <c r="G42" s="59"/>
      <c r="H42" s="59"/>
      <c r="I42" s="59"/>
      <c r="J42" s="59"/>
      <c r="K42" s="59"/>
      <c r="L42" s="59"/>
      <c r="Q42" s="230"/>
      <c r="R42" s="62"/>
    </row>
    <row r="43" spans="5:18" ht="11.1" customHeight="1">
      <c r="G43" s="59"/>
      <c r="H43" s="59"/>
      <c r="I43" s="59"/>
      <c r="J43" s="59"/>
      <c r="K43" s="59"/>
      <c r="L43" s="59"/>
      <c r="Q43" s="230"/>
      <c r="R43" s="62"/>
    </row>
    <row r="44" spans="5:18" ht="11.1" customHeight="1">
      <c r="Q44" s="230"/>
      <c r="R44" s="62"/>
    </row>
    <row r="45" spans="5:18" ht="11.1" customHeight="1">
      <c r="Q45" s="230"/>
      <c r="R45" s="62"/>
    </row>
    <row r="46" spans="5:18" ht="11.1" customHeight="1">
      <c r="Q46" s="230"/>
      <c r="R46" s="62"/>
    </row>
    <row r="47" spans="5:18" ht="11.1" customHeight="1">
      <c r="Q47" s="230"/>
      <c r="R47" s="62"/>
    </row>
    <row r="48" spans="5:18" ht="11.1" customHeight="1">
      <c r="Q48" s="230"/>
      <c r="R48" s="62"/>
    </row>
    <row r="49" spans="17:18" ht="11.1" customHeight="1">
      <c r="Q49" s="230"/>
      <c r="R49" s="62"/>
    </row>
    <row r="50" spans="17:18" ht="11.1" customHeight="1">
      <c r="Q50" s="230"/>
      <c r="R50" s="62"/>
    </row>
    <row r="51" spans="17:18" ht="11.1" customHeight="1">
      <c r="Q51" s="230"/>
      <c r="R51" s="62"/>
    </row>
    <row r="52" spans="17:18" ht="11.1" customHeight="1">
      <c r="Q52" s="230"/>
      <c r="R52" s="62"/>
    </row>
    <row r="53" spans="17:18" ht="11.1" customHeight="1">
      <c r="Q53" s="230"/>
      <c r="R53" s="62"/>
    </row>
    <row r="54" spans="17:18" ht="11.1" customHeight="1">
      <c r="Q54" s="230"/>
      <c r="R54" s="62"/>
    </row>
    <row r="55" spans="17:18" ht="11.1" customHeight="1"/>
    <row r="56" spans="17:18" ht="11.1" customHeight="1"/>
    <row r="57" spans="17:18" ht="11.1" customHeight="1"/>
    <row r="58" spans="17:18" ht="11.1" customHeight="1"/>
    <row r="59" spans="17:18" ht="11.1" customHeight="1"/>
    <row r="60" spans="17:18" ht="11.1" customHeight="1"/>
    <row r="61" spans="17:18" ht="11.1" customHeight="1"/>
    <row r="62" spans="17:18" ht="11.1" customHeight="1"/>
    <row r="63" spans="17:18" ht="11.1" customHeight="1"/>
    <row r="64" spans="17:18" ht="11.1" customHeight="1"/>
    <row r="65" ht="11.1" customHeight="1"/>
    <row r="66" ht="11.1" customHeight="1"/>
    <row r="67" ht="11.1" customHeight="1"/>
    <row r="68" ht="11.1" customHeight="1"/>
    <row r="69" ht="11.1" customHeight="1"/>
  </sheetData>
  <mergeCells count="4">
    <mergeCell ref="G3:I3"/>
    <mergeCell ref="K3:M3"/>
    <mergeCell ref="G4:I4"/>
    <mergeCell ref="K4:M4"/>
  </mergeCells>
  <pageMargins left="0.7" right="0.7" top="0.75" bottom="0.75" header="0.3" footer="0.3"/>
  <pageSetup paperSize="9" orientation="portrait" r:id="rId1"/>
  <ignoredErrors>
    <ignoredError sqref="I9 M9 O9 M1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9" tint="0.39997558519241921"/>
  </sheetPr>
  <dimension ref="A1:AB306"/>
  <sheetViews>
    <sheetView showGridLines="0" topLeftCell="A232" zoomScaleNormal="100" workbookViewId="0">
      <selection activeCell="C13" sqref="C13"/>
    </sheetView>
  </sheetViews>
  <sheetFormatPr defaultRowHeight="15"/>
  <cols>
    <col min="3" max="3" width="72.7109375" customWidth="1"/>
    <col min="4" max="4" width="1.5703125" customWidth="1"/>
    <col min="5" max="6" width="10.5703125" customWidth="1"/>
    <col min="7" max="7" width="1.5703125" customWidth="1"/>
    <col min="8" max="9" width="10.5703125" customWidth="1"/>
    <col min="10" max="10" width="1.5703125" hidden="1" customWidth="1"/>
    <col min="11" max="12" width="10.5703125" hidden="1" customWidth="1"/>
    <col min="13" max="13" width="1.5703125" customWidth="1"/>
    <col min="14" max="14" width="10.5703125" style="4" customWidth="1"/>
    <col min="15" max="15" width="9.140625" style="4"/>
    <col min="17" max="22" width="10.7109375" customWidth="1"/>
  </cols>
  <sheetData>
    <row r="1" spans="2:28" ht="12" customHeight="1">
      <c r="B1" s="183"/>
      <c r="C1" s="7"/>
      <c r="D1" s="7"/>
      <c r="N1"/>
      <c r="O1"/>
      <c r="P1" s="160"/>
    </row>
    <row r="2" spans="2:28" ht="12" customHeight="1">
      <c r="B2" s="206" t="s">
        <v>236</v>
      </c>
      <c r="C2" s="7"/>
      <c r="D2" s="7"/>
      <c r="N2"/>
      <c r="O2"/>
      <c r="P2" s="160"/>
    </row>
    <row r="3" spans="2:28" s="7" customFormat="1" ht="12" customHeight="1">
      <c r="B3" s="183"/>
      <c r="C3" s="212" t="s">
        <v>246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P3" s="160"/>
      <c r="Q3"/>
      <c r="R3"/>
      <c r="S3"/>
      <c r="T3"/>
      <c r="U3"/>
      <c r="V3"/>
      <c r="W3"/>
      <c r="X3"/>
      <c r="Y3"/>
      <c r="Z3"/>
      <c r="AA3"/>
      <c r="AB3"/>
    </row>
    <row r="4" spans="2:28" ht="12" customHeight="1">
      <c r="N4"/>
      <c r="O4"/>
      <c r="P4" s="160"/>
    </row>
    <row r="5" spans="2:28" ht="12" customHeight="1">
      <c r="N5"/>
      <c r="O5"/>
      <c r="P5" s="160"/>
    </row>
    <row r="6" spans="2:28" ht="12" customHeight="1">
      <c r="B6" s="206" t="s">
        <v>237</v>
      </c>
      <c r="C6" s="70"/>
      <c r="D6" s="10"/>
      <c r="E6" s="10"/>
      <c r="F6" s="58"/>
      <c r="G6" s="58"/>
      <c r="H6" s="100"/>
      <c r="I6" s="100"/>
      <c r="J6" s="100"/>
      <c r="K6" s="100"/>
      <c r="L6" s="100"/>
      <c r="N6" s="100"/>
      <c r="O6"/>
      <c r="P6" s="160"/>
    </row>
    <row r="7" spans="2:28" ht="12" customHeight="1">
      <c r="C7" s="212" t="s">
        <v>245</v>
      </c>
      <c r="N7" s="9"/>
      <c r="O7"/>
      <c r="P7" s="160"/>
    </row>
    <row r="8" spans="2:28" ht="12" customHeight="1">
      <c r="N8"/>
      <c r="O8"/>
      <c r="P8" s="160"/>
    </row>
    <row r="9" spans="2:28" ht="12" customHeight="1" thickBot="1">
      <c r="C9" s="116" t="s">
        <v>187</v>
      </c>
      <c r="D9" s="116"/>
      <c r="E9" s="116"/>
      <c r="F9" s="116"/>
      <c r="G9" s="116"/>
      <c r="H9" s="117"/>
      <c r="I9" s="116"/>
      <c r="J9" s="116"/>
      <c r="K9" s="116"/>
      <c r="L9" s="116"/>
      <c r="M9" s="12"/>
      <c r="N9" s="12"/>
      <c r="O9"/>
      <c r="P9" s="160"/>
    </row>
    <row r="10" spans="2:28" ht="12" customHeight="1">
      <c r="C10" s="118"/>
      <c r="D10" s="118"/>
      <c r="E10" s="118"/>
      <c r="F10" s="118"/>
      <c r="G10" s="118"/>
      <c r="H10" s="276" t="s">
        <v>11</v>
      </c>
      <c r="I10" s="276"/>
      <c r="J10" s="276"/>
      <c r="K10" s="275" t="s">
        <v>7</v>
      </c>
      <c r="L10" s="275"/>
      <c r="N10" s="4" t="s">
        <v>130</v>
      </c>
      <c r="O10"/>
      <c r="P10" s="160"/>
    </row>
    <row r="11" spans="2:28" ht="12" customHeight="1">
      <c r="C11" s="118"/>
      <c r="D11" s="118"/>
      <c r="E11" s="118"/>
      <c r="F11" s="118"/>
      <c r="G11" s="118"/>
      <c r="H11" s="274" t="s">
        <v>0</v>
      </c>
      <c r="I11" s="274"/>
      <c r="J11" s="274"/>
      <c r="K11" s="270" t="s">
        <v>0</v>
      </c>
      <c r="L11" s="270"/>
      <c r="N11" s="57" t="s">
        <v>1</v>
      </c>
      <c r="O11"/>
      <c r="P11" s="160"/>
    </row>
    <row r="12" spans="2:28" ht="12" customHeight="1">
      <c r="C12" s="88"/>
      <c r="D12" s="119"/>
      <c r="E12" s="119"/>
      <c r="F12" s="119"/>
      <c r="G12" s="58"/>
      <c r="H12" s="63">
        <v>2020</v>
      </c>
      <c r="I12" s="65">
        <v>2019</v>
      </c>
      <c r="K12" s="63">
        <v>2020</v>
      </c>
      <c r="L12" s="65">
        <v>2019</v>
      </c>
      <c r="N12" s="65">
        <v>2019</v>
      </c>
      <c r="O12"/>
      <c r="P12" s="160"/>
    </row>
    <row r="13" spans="2:28" ht="12" customHeight="1">
      <c r="C13" s="58" t="s">
        <v>65</v>
      </c>
      <c r="E13" s="58"/>
      <c r="F13" s="58"/>
      <c r="G13" s="58"/>
      <c r="H13" s="169">
        <v>0.47</v>
      </c>
      <c r="I13" s="169">
        <v>0.28999999999999998</v>
      </c>
      <c r="J13" s="169"/>
      <c r="K13" s="169">
        <v>0.47</v>
      </c>
      <c r="L13" s="169">
        <v>0.28999999999999998</v>
      </c>
      <c r="M13" s="226"/>
      <c r="N13" s="169">
        <v>0.41</v>
      </c>
      <c r="O13"/>
      <c r="P13" s="160"/>
    </row>
    <row r="14" spans="2:28" ht="12" customHeight="1">
      <c r="C14" s="58" t="s">
        <v>192</v>
      </c>
      <c r="E14" s="58"/>
      <c r="F14" s="58"/>
      <c r="G14" s="58"/>
      <c r="H14" s="169">
        <v>0.43</v>
      </c>
      <c r="I14" s="169">
        <v>0.38</v>
      </c>
      <c r="J14" s="169"/>
      <c r="K14" s="169">
        <v>0.43</v>
      </c>
      <c r="L14" s="169">
        <v>0.38</v>
      </c>
      <c r="M14" s="226"/>
      <c r="N14" s="169">
        <v>0.41</v>
      </c>
      <c r="O14"/>
      <c r="P14" s="160"/>
    </row>
    <row r="15" spans="2:28" ht="12" customHeight="1">
      <c r="C15" s="58" t="s">
        <v>8</v>
      </c>
      <c r="E15" s="58"/>
      <c r="F15" s="58"/>
      <c r="G15" s="58"/>
      <c r="H15" s="169">
        <v>0.09</v>
      </c>
      <c r="I15" s="169">
        <v>0.06</v>
      </c>
      <c r="J15" s="169"/>
      <c r="K15" s="169">
        <v>0.09</v>
      </c>
      <c r="L15" s="169">
        <v>0.06</v>
      </c>
      <c r="M15" s="226"/>
      <c r="N15" s="169">
        <v>0.1</v>
      </c>
      <c r="O15"/>
      <c r="P15" s="160"/>
    </row>
    <row r="16" spans="2:28" ht="12" customHeight="1">
      <c r="C16" s="58" t="s">
        <v>190</v>
      </c>
      <c r="E16" s="58"/>
      <c r="F16" s="58"/>
      <c r="G16" s="58"/>
      <c r="H16" s="169">
        <v>0.01</v>
      </c>
      <c r="I16" s="169">
        <v>0</v>
      </c>
      <c r="J16" s="169"/>
      <c r="K16" s="169">
        <v>0.01</v>
      </c>
      <c r="L16" s="169">
        <v>0</v>
      </c>
      <c r="M16" s="226"/>
      <c r="N16" s="169">
        <v>0.02</v>
      </c>
      <c r="O16"/>
      <c r="P16" s="160"/>
    </row>
    <row r="17" spans="2:16" ht="12" customHeight="1">
      <c r="C17" s="119" t="s">
        <v>191</v>
      </c>
      <c r="D17" s="110"/>
      <c r="E17" s="119"/>
      <c r="F17" s="119"/>
      <c r="G17" s="58"/>
      <c r="H17" s="170">
        <v>0</v>
      </c>
      <c r="I17" s="170">
        <v>0.27</v>
      </c>
      <c r="J17" s="169"/>
      <c r="K17" s="170">
        <v>0</v>
      </c>
      <c r="L17" s="170">
        <v>0.27</v>
      </c>
      <c r="M17" s="226"/>
      <c r="N17" s="170">
        <v>0.06</v>
      </c>
      <c r="O17"/>
      <c r="P17" s="160"/>
    </row>
    <row r="18" spans="2:16" ht="12" customHeight="1">
      <c r="C18" s="168" t="s">
        <v>188</v>
      </c>
      <c r="H18" s="7"/>
      <c r="I18" s="7"/>
      <c r="N18"/>
      <c r="O18"/>
      <c r="P18" s="160"/>
    </row>
    <row r="19" spans="2:16" ht="12" customHeight="1">
      <c r="H19" s="7"/>
      <c r="I19" s="7"/>
      <c r="N19"/>
      <c r="O19"/>
      <c r="P19" s="160"/>
    </row>
    <row r="20" spans="2:16" ht="12" customHeight="1">
      <c r="N20"/>
      <c r="O20"/>
      <c r="P20" s="160"/>
    </row>
    <row r="21" spans="2:16" ht="12" customHeight="1">
      <c r="B21" s="3" t="s">
        <v>238</v>
      </c>
      <c r="C21" s="4"/>
      <c r="D21" s="4"/>
      <c r="E21" s="4"/>
      <c r="F21" s="4"/>
      <c r="G21" s="59"/>
      <c r="H21" s="59"/>
      <c r="I21" s="59"/>
      <c r="J21" s="59"/>
      <c r="K21" s="59"/>
      <c r="L21" s="59"/>
      <c r="M21" s="59"/>
      <c r="N21" s="59"/>
      <c r="P21" s="160"/>
    </row>
    <row r="22" spans="2:16" ht="12" customHeight="1" thickBot="1"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/>
      <c r="P22" s="160"/>
    </row>
    <row r="23" spans="2:16" ht="12" customHeight="1">
      <c r="C23" s="118"/>
      <c r="D23" s="118"/>
      <c r="E23" s="118"/>
      <c r="F23" s="118"/>
      <c r="G23" s="118"/>
      <c r="H23" s="276" t="s">
        <v>11</v>
      </c>
      <c r="I23" s="276"/>
      <c r="J23" s="276"/>
      <c r="K23" s="275" t="s">
        <v>7</v>
      </c>
      <c r="L23" s="275"/>
      <c r="N23" s="4" t="s">
        <v>130</v>
      </c>
      <c r="O23"/>
      <c r="P23" s="160"/>
    </row>
    <row r="24" spans="2:16" ht="12" customHeight="1">
      <c r="C24" s="118"/>
      <c r="D24" s="118"/>
      <c r="E24" s="118"/>
      <c r="F24" s="118"/>
      <c r="G24" s="118"/>
      <c r="H24" s="274" t="s">
        <v>0</v>
      </c>
      <c r="I24" s="274"/>
      <c r="J24" s="274"/>
      <c r="K24" s="270" t="s">
        <v>0</v>
      </c>
      <c r="L24" s="270"/>
      <c r="M24" s="223"/>
      <c r="N24" s="224" t="s">
        <v>1</v>
      </c>
      <c r="O24"/>
      <c r="P24" s="160"/>
    </row>
    <row r="25" spans="2:16" ht="12" customHeight="1">
      <c r="C25" s="88" t="s">
        <v>12</v>
      </c>
      <c r="D25" s="119"/>
      <c r="E25" s="119"/>
      <c r="F25" s="119"/>
      <c r="G25" s="58"/>
      <c r="H25" s="63">
        <v>2020</v>
      </c>
      <c r="I25" s="65">
        <v>2019</v>
      </c>
      <c r="J25" s="7"/>
      <c r="K25" s="63">
        <v>2020</v>
      </c>
      <c r="L25" s="65">
        <v>2019</v>
      </c>
      <c r="M25" s="7"/>
      <c r="N25" s="225">
        <v>2019</v>
      </c>
      <c r="O25"/>
      <c r="P25" s="160"/>
    </row>
    <row r="26" spans="2:16" ht="12" customHeight="1">
      <c r="C26" s="4" t="s">
        <v>36</v>
      </c>
      <c r="D26" s="4"/>
      <c r="E26" s="4"/>
      <c r="F26" s="4"/>
      <c r="G26" s="59"/>
      <c r="H26" s="59">
        <v>-135.60000000000002</v>
      </c>
      <c r="I26" s="59">
        <v>-118.2</v>
      </c>
      <c r="J26" s="59"/>
      <c r="K26" s="59">
        <v>-135.60000000000002</v>
      </c>
      <c r="L26" s="59">
        <v>-118.2</v>
      </c>
      <c r="M26" s="59"/>
      <c r="N26" s="59">
        <v>-510.3</v>
      </c>
      <c r="O26"/>
      <c r="P26" s="160"/>
    </row>
    <row r="27" spans="2:16" ht="12" customHeight="1">
      <c r="C27" s="4" t="s">
        <v>37</v>
      </c>
      <c r="D27" s="4"/>
      <c r="E27" s="4"/>
      <c r="F27" s="4"/>
      <c r="G27" s="59"/>
      <c r="H27" s="59">
        <v>-6</v>
      </c>
      <c r="I27" s="59">
        <v>-4.6999999999999993</v>
      </c>
      <c r="J27" s="59"/>
      <c r="K27" s="59">
        <v>-6</v>
      </c>
      <c r="L27" s="59">
        <v>-4.6999999999999993</v>
      </c>
      <c r="M27" s="59"/>
      <c r="N27" s="59">
        <v>-17.7</v>
      </c>
      <c r="P27" s="160"/>
    </row>
    <row r="28" spans="2:16" ht="12" customHeight="1">
      <c r="C28" s="4" t="s">
        <v>42</v>
      </c>
      <c r="D28" s="4"/>
      <c r="E28" s="4"/>
      <c r="F28" s="4"/>
      <c r="G28" s="59"/>
      <c r="H28" s="59">
        <v>-11.9</v>
      </c>
      <c r="I28" s="59">
        <v>-13.5</v>
      </c>
      <c r="J28" s="59"/>
      <c r="K28" s="59">
        <v>-11.9</v>
      </c>
      <c r="L28" s="59">
        <v>-13.5</v>
      </c>
      <c r="M28" s="59"/>
      <c r="N28" s="59">
        <v>-51.8</v>
      </c>
      <c r="P28" s="160"/>
    </row>
    <row r="29" spans="2:16" ht="12" customHeight="1">
      <c r="C29" s="55" t="s">
        <v>38</v>
      </c>
      <c r="D29" s="55"/>
      <c r="E29" s="190"/>
      <c r="F29" s="54"/>
      <c r="G29" s="69"/>
      <c r="H29" s="60">
        <f>SUM(H26:H28)</f>
        <v>-153.50000000000003</v>
      </c>
      <c r="I29" s="60">
        <v>-136.4</v>
      </c>
      <c r="J29" s="59"/>
      <c r="K29" s="60">
        <f>SUM(K26:K28)</f>
        <v>-153.50000000000003</v>
      </c>
      <c r="L29" s="60">
        <v>-136.4</v>
      </c>
      <c r="M29" s="69"/>
      <c r="N29" s="60">
        <v>-579.79999999999995</v>
      </c>
      <c r="P29" s="160"/>
    </row>
    <row r="30" spans="2:16" ht="12" customHeight="1">
      <c r="C30" s="4" t="s">
        <v>39</v>
      </c>
      <c r="D30" s="4"/>
      <c r="E30" s="191"/>
      <c r="F30" s="4"/>
      <c r="G30" s="59"/>
      <c r="H30" s="59">
        <v>-4.7</v>
      </c>
      <c r="I30" s="59">
        <v>-3.3</v>
      </c>
      <c r="J30" s="59"/>
      <c r="K30" s="59">
        <v>-4.7</v>
      </c>
      <c r="L30" s="59">
        <v>-3.3</v>
      </c>
      <c r="M30" s="59"/>
      <c r="N30" s="59">
        <v>3</v>
      </c>
      <c r="P30" s="160"/>
    </row>
    <row r="31" spans="2:16" ht="12" customHeight="1">
      <c r="C31" s="58" t="s">
        <v>34</v>
      </c>
      <c r="D31" s="4"/>
      <c r="E31" s="191"/>
      <c r="F31" s="4"/>
      <c r="G31" s="59"/>
      <c r="H31" s="59">
        <v>67.599999999999994</v>
      </c>
      <c r="I31" s="59">
        <v>62.1</v>
      </c>
      <c r="J31" s="59"/>
      <c r="K31" s="59">
        <v>67.599999999999994</v>
      </c>
      <c r="L31" s="59">
        <v>62.1</v>
      </c>
      <c r="M31" s="59"/>
      <c r="N31" s="59">
        <v>244.8</v>
      </c>
      <c r="P31" s="160"/>
    </row>
    <row r="32" spans="2:16" ht="12" customHeight="1">
      <c r="C32" s="58" t="s">
        <v>40</v>
      </c>
      <c r="D32" s="4"/>
      <c r="E32" s="191"/>
      <c r="F32" s="4"/>
      <c r="G32" s="59"/>
      <c r="H32" s="59">
        <v>2.8</v>
      </c>
      <c r="I32" s="59">
        <v>2.2999999999999998</v>
      </c>
      <c r="J32" s="59"/>
      <c r="K32" s="59">
        <v>2.8</v>
      </c>
      <c r="L32" s="59">
        <v>2.2999999999999998</v>
      </c>
      <c r="M32" s="59"/>
      <c r="N32" s="59">
        <v>8</v>
      </c>
      <c r="P32" s="160"/>
    </row>
    <row r="33" spans="2:16" ht="12" customHeight="1">
      <c r="C33" s="55" t="s">
        <v>90</v>
      </c>
      <c r="D33" s="55"/>
      <c r="E33" s="190"/>
      <c r="F33" s="55"/>
      <c r="G33" s="69"/>
      <c r="H33" s="60">
        <f>SUM(H29:H32)</f>
        <v>-87.800000000000026</v>
      </c>
      <c r="I33" s="60">
        <v>-75.300000000000026</v>
      </c>
      <c r="J33" s="69"/>
      <c r="K33" s="60">
        <f>SUM(K29:K32)</f>
        <v>-87.800000000000026</v>
      </c>
      <c r="L33" s="60">
        <v>-75.300000000000026</v>
      </c>
      <c r="M33" s="69"/>
      <c r="N33" s="60">
        <v>-323.99999999999994</v>
      </c>
      <c r="P33" s="160"/>
    </row>
    <row r="34" spans="2:16" ht="12" customHeight="1">
      <c r="C34" s="4"/>
      <c r="D34" s="4"/>
      <c r="E34" s="189"/>
      <c r="F34" s="4"/>
      <c r="G34" s="59"/>
      <c r="H34" s="59"/>
      <c r="I34" s="59"/>
      <c r="J34" s="59"/>
      <c r="K34" s="59"/>
      <c r="L34" s="59"/>
      <c r="M34" s="4"/>
      <c r="P34" s="160"/>
    </row>
    <row r="35" spans="2:16" ht="12" customHeight="1">
      <c r="B35" s="3" t="s">
        <v>239</v>
      </c>
      <c r="N35"/>
      <c r="O35"/>
      <c r="P35" s="160"/>
    </row>
    <row r="36" spans="2:16" ht="12" customHeight="1">
      <c r="B36" s="3"/>
      <c r="N36"/>
      <c r="O36"/>
      <c r="P36" s="160"/>
    </row>
    <row r="37" spans="2:16" ht="12" customHeight="1" thickBot="1">
      <c r="C37" s="116" t="s">
        <v>91</v>
      </c>
      <c r="D37" s="116"/>
      <c r="E37" s="116"/>
      <c r="F37" s="116"/>
      <c r="G37" s="116"/>
      <c r="H37" s="116"/>
      <c r="I37" s="116"/>
      <c r="J37" s="116"/>
      <c r="K37" s="116"/>
      <c r="L37" s="116"/>
      <c r="M37" s="12"/>
      <c r="N37" s="12"/>
      <c r="O37"/>
      <c r="P37" s="160"/>
    </row>
    <row r="38" spans="2:16" ht="12" customHeight="1">
      <c r="C38" s="118"/>
      <c r="D38" s="118"/>
      <c r="E38" s="118"/>
      <c r="F38" s="118"/>
      <c r="G38" s="118"/>
      <c r="H38" s="276" t="s">
        <v>11</v>
      </c>
      <c r="I38" s="276"/>
      <c r="J38" s="276"/>
      <c r="K38" s="275" t="s">
        <v>7</v>
      </c>
      <c r="L38" s="275"/>
      <c r="N38" s="4" t="s">
        <v>130</v>
      </c>
      <c r="P38" s="160"/>
    </row>
    <row r="39" spans="2:16" ht="12" customHeight="1">
      <c r="C39" s="118"/>
      <c r="D39" s="118"/>
      <c r="E39" s="118"/>
      <c r="F39" s="118"/>
      <c r="G39" s="118"/>
      <c r="H39" s="274" t="s">
        <v>0</v>
      </c>
      <c r="I39" s="274"/>
      <c r="J39" s="274"/>
      <c r="K39" s="270" t="s">
        <v>0</v>
      </c>
      <c r="L39" s="270"/>
      <c r="N39" s="57" t="s">
        <v>1</v>
      </c>
      <c r="P39" s="160"/>
    </row>
    <row r="40" spans="2:16" ht="12" customHeight="1">
      <c r="C40" s="88" t="s">
        <v>12</v>
      </c>
      <c r="D40" s="119"/>
      <c r="E40" s="119"/>
      <c r="F40" s="119"/>
      <c r="G40" s="58"/>
      <c r="H40" s="63">
        <v>2020</v>
      </c>
      <c r="I40" s="65">
        <v>2019</v>
      </c>
      <c r="K40" s="63">
        <v>2020</v>
      </c>
      <c r="L40" s="65">
        <v>2019</v>
      </c>
      <c r="N40" s="54">
        <v>2019</v>
      </c>
      <c r="P40" s="160"/>
    </row>
    <row r="41" spans="2:16" ht="12" customHeight="1">
      <c r="C41" s="157"/>
      <c r="D41" s="58"/>
      <c r="E41" s="58"/>
      <c r="F41" s="58"/>
      <c r="G41" s="58"/>
      <c r="H41" s="120"/>
      <c r="I41" s="121"/>
      <c r="K41" s="120"/>
      <c r="L41" s="121"/>
      <c r="N41" s="62"/>
      <c r="P41" s="160"/>
    </row>
    <row r="42" spans="2:16" ht="12" customHeight="1">
      <c r="C42" s="70" t="s">
        <v>88</v>
      </c>
      <c r="D42" s="58"/>
      <c r="E42" s="58"/>
      <c r="F42" s="58"/>
      <c r="G42" s="58"/>
      <c r="H42" s="120"/>
      <c r="I42" s="121"/>
      <c r="K42" s="120"/>
      <c r="L42" s="121"/>
      <c r="N42" s="62"/>
      <c r="P42" s="160"/>
    </row>
    <row r="43" spans="2:16" ht="12" customHeight="1">
      <c r="C43" s="58" t="s">
        <v>89</v>
      </c>
      <c r="E43" s="58"/>
      <c r="F43" s="58"/>
      <c r="G43" s="58"/>
      <c r="H43" s="103">
        <v>-37.6</v>
      </c>
      <c r="I43" s="103">
        <v>-44.6</v>
      </c>
      <c r="J43" s="103"/>
      <c r="K43" s="103">
        <v>-37.6</v>
      </c>
      <c r="L43" s="103">
        <v>-44.6</v>
      </c>
      <c r="N43" s="103">
        <v>-206.5</v>
      </c>
      <c r="P43" s="160"/>
    </row>
    <row r="44" spans="2:16" ht="12" customHeight="1">
      <c r="C44" s="58" t="s">
        <v>92</v>
      </c>
      <c r="E44" s="58"/>
      <c r="F44" s="58"/>
      <c r="G44" s="58"/>
      <c r="H44" s="103">
        <v>-1</v>
      </c>
      <c r="I44" s="103">
        <v>-20.6</v>
      </c>
      <c r="J44" s="103"/>
      <c r="K44" s="103">
        <v>-1</v>
      </c>
      <c r="L44" s="103">
        <v>-20.6</v>
      </c>
      <c r="N44" s="103">
        <v>-213</v>
      </c>
      <c r="P44" s="160"/>
    </row>
    <row r="45" spans="2:16" ht="12" customHeight="1">
      <c r="C45" s="58" t="s">
        <v>93</v>
      </c>
      <c r="E45" s="58"/>
      <c r="F45" s="58"/>
      <c r="G45" s="58"/>
      <c r="H45" s="103">
        <v>-5.2</v>
      </c>
      <c r="I45" s="102">
        <v>0</v>
      </c>
      <c r="J45" s="103"/>
      <c r="K45" s="103">
        <v>-5.2</v>
      </c>
      <c r="L45" s="102">
        <v>0</v>
      </c>
      <c r="N45" s="102">
        <v>-17.899999999999999</v>
      </c>
      <c r="P45" s="160"/>
    </row>
    <row r="46" spans="2:16" ht="12" customHeight="1">
      <c r="C46" s="61" t="s">
        <v>63</v>
      </c>
      <c r="D46" s="6"/>
      <c r="E46" s="6"/>
      <c r="F46" s="122"/>
      <c r="G46" s="58"/>
      <c r="H46" s="104">
        <f>SUM(H43:H45)</f>
        <v>-43.800000000000004</v>
      </c>
      <c r="I46" s="104">
        <v>-65.2</v>
      </c>
      <c r="J46" s="100"/>
      <c r="K46" s="104">
        <f>SUM(K43:K45)</f>
        <v>-43.800000000000004</v>
      </c>
      <c r="L46" s="104">
        <v>-65.2</v>
      </c>
      <c r="N46" s="104">
        <v>-437.4</v>
      </c>
      <c r="P46" s="160"/>
    </row>
    <row r="47" spans="2:16" ht="12" customHeight="1">
      <c r="C47" s="70"/>
      <c r="D47" s="10"/>
      <c r="E47" s="10"/>
      <c r="F47" s="58"/>
      <c r="G47" s="58"/>
      <c r="H47" s="100"/>
      <c r="I47" s="100"/>
      <c r="J47" s="100"/>
      <c r="K47" s="100"/>
      <c r="L47" s="100"/>
      <c r="N47" s="100"/>
      <c r="P47" s="160"/>
    </row>
    <row r="48" spans="2:16" ht="12" customHeight="1">
      <c r="C48" s="70" t="s">
        <v>212</v>
      </c>
      <c r="D48" s="10"/>
      <c r="E48" s="10"/>
      <c r="F48" s="58"/>
      <c r="G48" s="58"/>
      <c r="H48" s="100"/>
      <c r="I48" s="100"/>
      <c r="J48" s="100"/>
      <c r="K48" s="100"/>
      <c r="L48" s="100"/>
      <c r="N48" s="100"/>
      <c r="P48" s="160"/>
    </row>
    <row r="49" spans="3:16" ht="12" customHeight="1">
      <c r="C49" s="58" t="s">
        <v>89</v>
      </c>
      <c r="D49" s="10"/>
      <c r="E49" s="10"/>
      <c r="F49" s="58"/>
      <c r="G49" s="58"/>
      <c r="H49" s="103">
        <v>-67.599999999999994</v>
      </c>
      <c r="I49" s="103">
        <v>-61.8</v>
      </c>
      <c r="J49" s="103"/>
      <c r="K49" s="103">
        <v>-67.599999999999994</v>
      </c>
      <c r="L49" s="103">
        <v>-61.8</v>
      </c>
      <c r="M49" s="194"/>
      <c r="N49" s="103">
        <v>-343.90000000000003</v>
      </c>
      <c r="P49" s="160"/>
    </row>
    <row r="50" spans="3:16" ht="12" customHeight="1">
      <c r="C50" s="61" t="s">
        <v>63</v>
      </c>
      <c r="D50" s="61"/>
      <c r="E50" s="61"/>
      <c r="F50" s="61"/>
      <c r="G50" s="58"/>
      <c r="H50" s="104">
        <f>SUM(H49:H49)</f>
        <v>-67.599999999999994</v>
      </c>
      <c r="I50" s="104">
        <v>-61.8</v>
      </c>
      <c r="J50" s="100"/>
      <c r="K50" s="104">
        <f>SUM(K48:K49)</f>
        <v>-67.599999999999994</v>
      </c>
      <c r="L50" s="104">
        <v>-61.8</v>
      </c>
      <c r="N50" s="104">
        <v>-343.90000000000003</v>
      </c>
      <c r="P50" s="160"/>
    </row>
    <row r="51" spans="3:16" ht="12" customHeight="1">
      <c r="P51" s="160"/>
    </row>
    <row r="52" spans="3:16" ht="12" customHeight="1">
      <c r="P52" s="160"/>
    </row>
    <row r="53" spans="3:16" ht="12" customHeight="1" thickBot="1">
      <c r="C53" s="116" t="s">
        <v>222</v>
      </c>
      <c r="D53" s="116"/>
      <c r="E53" s="116"/>
      <c r="F53" s="116"/>
      <c r="G53" s="116"/>
      <c r="H53" s="117"/>
      <c r="I53" s="116"/>
      <c r="J53" s="116"/>
      <c r="K53" s="116"/>
      <c r="L53" s="116"/>
      <c r="M53" s="12"/>
      <c r="N53" s="12"/>
      <c r="P53" s="160"/>
    </row>
    <row r="54" spans="3:16" ht="12" customHeight="1">
      <c r="C54" s="118"/>
      <c r="D54" s="118"/>
      <c r="E54" s="118"/>
      <c r="F54" s="118"/>
      <c r="G54" s="118"/>
      <c r="H54" s="276" t="s">
        <v>11</v>
      </c>
      <c r="I54" s="276"/>
      <c r="J54" s="276"/>
      <c r="K54" s="275" t="s">
        <v>7</v>
      </c>
      <c r="L54" s="275"/>
      <c r="N54" s="4" t="s">
        <v>130</v>
      </c>
      <c r="P54" s="160"/>
    </row>
    <row r="55" spans="3:16" ht="12" customHeight="1">
      <c r="C55" s="118"/>
      <c r="D55" s="118"/>
      <c r="E55" s="118"/>
      <c r="F55" s="118"/>
      <c r="G55" s="118"/>
      <c r="H55" s="274" t="s">
        <v>0</v>
      </c>
      <c r="I55" s="274"/>
      <c r="J55" s="274"/>
      <c r="K55" s="270" t="s">
        <v>0</v>
      </c>
      <c r="L55" s="270"/>
      <c r="N55" s="57" t="s">
        <v>1</v>
      </c>
      <c r="P55" s="160"/>
    </row>
    <row r="56" spans="3:16" ht="12" customHeight="1">
      <c r="C56" s="88" t="s">
        <v>12</v>
      </c>
      <c r="D56" s="119"/>
      <c r="E56" s="119"/>
      <c r="F56" s="119"/>
      <c r="G56" s="58"/>
      <c r="H56" s="63">
        <v>2020</v>
      </c>
      <c r="I56" s="65">
        <v>2019</v>
      </c>
      <c r="K56" s="63">
        <v>2020</v>
      </c>
      <c r="L56" s="65">
        <v>2019</v>
      </c>
      <c r="N56" s="54">
        <v>2019</v>
      </c>
      <c r="P56" s="160"/>
    </row>
    <row r="57" spans="3:16" ht="12" customHeight="1">
      <c r="C57" s="66" t="s">
        <v>202</v>
      </c>
      <c r="E57" s="58"/>
      <c r="F57" s="58"/>
      <c r="G57" s="58"/>
      <c r="H57" s="103">
        <v>-49.5</v>
      </c>
      <c r="I57" s="103">
        <v>-54.1</v>
      </c>
      <c r="J57" s="103"/>
      <c r="K57" s="103">
        <v>-49.5</v>
      </c>
      <c r="L57" s="103">
        <v>-54.1</v>
      </c>
      <c r="N57" s="103">
        <v>-203.89999999999998</v>
      </c>
      <c r="P57" s="160"/>
    </row>
    <row r="58" spans="3:16" ht="12" customHeight="1">
      <c r="C58" s="66" t="s">
        <v>263</v>
      </c>
      <c r="E58" s="58"/>
      <c r="F58" s="58"/>
      <c r="G58" s="58"/>
      <c r="H58" s="103">
        <v>-2.3000000000000007</v>
      </c>
      <c r="I58" s="103">
        <v>-1.3999999999999986</v>
      </c>
      <c r="J58" s="103"/>
      <c r="K58" s="103">
        <v>-2.3000000000000007</v>
      </c>
      <c r="L58" s="103">
        <v>-1.3999999999999986</v>
      </c>
      <c r="N58" s="103">
        <v>1.2999999999999972</v>
      </c>
      <c r="P58" s="160"/>
    </row>
    <row r="59" spans="3:16" ht="12" customHeight="1">
      <c r="C59" s="119" t="s">
        <v>264</v>
      </c>
      <c r="E59" s="58"/>
      <c r="F59" s="58"/>
      <c r="G59" s="58"/>
      <c r="H59" s="103">
        <v>23.1</v>
      </c>
      <c r="I59" s="103">
        <v>21.4</v>
      </c>
      <c r="J59" s="103"/>
      <c r="K59" s="103">
        <v>23.1</v>
      </c>
      <c r="L59" s="103">
        <v>21.4</v>
      </c>
      <c r="N59" s="103">
        <v>86.8</v>
      </c>
      <c r="P59" s="160"/>
    </row>
    <row r="60" spans="3:16" ht="12" customHeight="1">
      <c r="C60" s="61" t="s">
        <v>63</v>
      </c>
      <c r="D60" s="6"/>
      <c r="E60" s="6"/>
      <c r="F60" s="122"/>
      <c r="G60" s="58"/>
      <c r="H60" s="104">
        <f>SUM(H57:H59)</f>
        <v>-28.699999999999996</v>
      </c>
      <c r="I60" s="104">
        <v>-34.1</v>
      </c>
      <c r="J60" s="100"/>
      <c r="K60" s="104">
        <f>SUM(K57:K59)</f>
        <v>-28.699999999999996</v>
      </c>
      <c r="L60" s="104">
        <v>-34.1</v>
      </c>
      <c r="N60" s="104">
        <v>-115.79999999999997</v>
      </c>
      <c r="P60" s="160"/>
    </row>
    <row r="61" spans="3:16" ht="12" customHeight="1">
      <c r="C61" s="253" t="s">
        <v>275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68"/>
      <c r="P61" s="160"/>
    </row>
    <row r="62" spans="3:16" ht="12" customHeight="1">
      <c r="P62" s="160"/>
    </row>
    <row r="63" spans="3:16" ht="12" customHeight="1">
      <c r="C63" s="4"/>
      <c r="P63" s="160"/>
    </row>
    <row r="64" spans="3:16" ht="12" customHeight="1">
      <c r="P64" s="160"/>
    </row>
    <row r="65" spans="3:16" ht="12" customHeight="1" thickBot="1">
      <c r="C65" s="123" t="s">
        <v>276</v>
      </c>
      <c r="D65" s="116"/>
      <c r="E65" s="116"/>
      <c r="F65" s="116"/>
      <c r="G65" s="116"/>
      <c r="H65" s="117"/>
      <c r="I65" s="116"/>
      <c r="J65" s="116"/>
      <c r="K65" s="116"/>
      <c r="L65" s="116"/>
      <c r="M65" s="12"/>
      <c r="N65" s="12"/>
      <c r="P65" s="160"/>
    </row>
    <row r="66" spans="3:16" ht="12" customHeight="1">
      <c r="C66" s="118"/>
      <c r="D66" s="118"/>
      <c r="E66" s="118"/>
      <c r="F66" s="118"/>
      <c r="G66" s="118"/>
      <c r="H66" s="276" t="s">
        <v>11</v>
      </c>
      <c r="I66" s="276"/>
      <c r="J66" s="276"/>
      <c r="K66" s="275" t="s">
        <v>7</v>
      </c>
      <c r="L66" s="275"/>
      <c r="N66" s="4" t="s">
        <v>130</v>
      </c>
      <c r="P66" s="160"/>
    </row>
    <row r="67" spans="3:16" ht="12" customHeight="1">
      <c r="C67" s="118"/>
      <c r="D67" s="118"/>
      <c r="E67" s="118"/>
      <c r="F67" s="118"/>
      <c r="G67" s="118"/>
      <c r="H67" s="274" t="s">
        <v>0</v>
      </c>
      <c r="I67" s="274"/>
      <c r="J67" s="274"/>
      <c r="K67" s="270" t="s">
        <v>0</v>
      </c>
      <c r="L67" s="270"/>
      <c r="N67" s="57" t="s">
        <v>1</v>
      </c>
      <c r="P67" s="160"/>
    </row>
    <row r="68" spans="3:16" ht="12" customHeight="1">
      <c r="C68" s="88" t="s">
        <v>12</v>
      </c>
      <c r="D68" s="119"/>
      <c r="E68" s="119"/>
      <c r="F68" s="119"/>
      <c r="G68" s="58"/>
      <c r="H68" s="63">
        <v>2020</v>
      </c>
      <c r="I68" s="65">
        <v>2019</v>
      </c>
      <c r="K68" s="63">
        <v>2020</v>
      </c>
      <c r="L68" s="65">
        <v>2019</v>
      </c>
      <c r="N68" s="54">
        <v>2019</v>
      </c>
      <c r="P68" s="160"/>
    </row>
    <row r="69" spans="3:16" ht="12" customHeight="1">
      <c r="C69" s="58" t="s">
        <v>94</v>
      </c>
      <c r="E69" s="58"/>
      <c r="F69" s="58"/>
      <c r="G69" s="58"/>
      <c r="H69" s="103">
        <v>-51.4</v>
      </c>
      <c r="I69" s="103">
        <v>0</v>
      </c>
      <c r="J69" s="103"/>
      <c r="K69" s="103">
        <v>-51.4</v>
      </c>
      <c r="L69" s="103">
        <v>0</v>
      </c>
      <c r="N69" s="103">
        <v>0</v>
      </c>
      <c r="P69" s="160"/>
    </row>
    <row r="70" spans="3:16" ht="12" customHeight="1">
      <c r="C70" s="58" t="s">
        <v>64</v>
      </c>
      <c r="E70" s="58"/>
      <c r="F70" s="58"/>
      <c r="G70" s="58"/>
      <c r="H70" s="103">
        <v>0</v>
      </c>
      <c r="I70" s="103">
        <v>0</v>
      </c>
      <c r="J70" s="103"/>
      <c r="K70" s="103">
        <v>0</v>
      </c>
      <c r="L70" s="103">
        <v>0</v>
      </c>
      <c r="N70" s="103">
        <v>0</v>
      </c>
      <c r="P70" s="160"/>
    </row>
    <row r="71" spans="3:16" ht="12" customHeight="1">
      <c r="C71" s="61" t="s">
        <v>63</v>
      </c>
      <c r="D71" s="6"/>
      <c r="E71" s="6"/>
      <c r="F71" s="122"/>
      <c r="G71" s="58"/>
      <c r="H71" s="104">
        <f>SUM(H69:H70)</f>
        <v>-51.4</v>
      </c>
      <c r="I71" s="104">
        <v>0</v>
      </c>
      <c r="J71" s="100">
        <v>-121.60000000000001</v>
      </c>
      <c r="K71" s="104">
        <f>SUM(K69:K70)</f>
        <v>-51.4</v>
      </c>
      <c r="L71" s="104">
        <v>0</v>
      </c>
      <c r="N71" s="104">
        <v>0</v>
      </c>
      <c r="P71" s="160"/>
    </row>
    <row r="72" spans="3:16" ht="12" customHeight="1">
      <c r="P72" s="160"/>
    </row>
    <row r="73" spans="3:16" ht="12" customHeight="1">
      <c r="P73" s="160"/>
    </row>
    <row r="74" spans="3:16" ht="12" customHeight="1">
      <c r="P74" s="160"/>
    </row>
    <row r="75" spans="3:16" ht="12" customHeight="1" thickBot="1">
      <c r="C75" s="116" t="s">
        <v>95</v>
      </c>
      <c r="D75" s="116"/>
      <c r="E75" s="116"/>
      <c r="F75" s="116"/>
      <c r="G75" s="116"/>
      <c r="H75" s="117"/>
      <c r="I75" s="116"/>
      <c r="J75" s="116"/>
      <c r="K75" s="116"/>
      <c r="L75" s="116"/>
      <c r="M75" s="12"/>
      <c r="N75" s="12"/>
      <c r="P75" s="160"/>
    </row>
    <row r="76" spans="3:16" ht="12" customHeight="1">
      <c r="C76" s="118"/>
      <c r="D76" s="118"/>
      <c r="E76" s="118"/>
      <c r="F76" s="118"/>
      <c r="G76" s="118"/>
      <c r="H76" s="276" t="s">
        <v>11</v>
      </c>
      <c r="I76" s="276"/>
      <c r="J76" s="276"/>
      <c r="K76" s="275" t="s">
        <v>7</v>
      </c>
      <c r="L76" s="275"/>
      <c r="N76" s="4" t="s">
        <v>130</v>
      </c>
      <c r="P76" s="160"/>
    </row>
    <row r="77" spans="3:16" ht="12" customHeight="1">
      <c r="C77" s="118"/>
      <c r="D77" s="118"/>
      <c r="E77" s="118"/>
      <c r="F77" s="118"/>
      <c r="G77" s="118"/>
      <c r="H77" s="274" t="s">
        <v>0</v>
      </c>
      <c r="I77" s="274"/>
      <c r="J77" s="274"/>
      <c r="K77" s="270" t="s">
        <v>0</v>
      </c>
      <c r="L77" s="270"/>
      <c r="N77" s="57" t="s">
        <v>1</v>
      </c>
      <c r="P77" s="160"/>
    </row>
    <row r="78" spans="3:16" ht="12" customHeight="1">
      <c r="C78" s="88" t="s">
        <v>12</v>
      </c>
      <c r="D78" s="119"/>
      <c r="E78" s="119"/>
      <c r="F78" s="119"/>
      <c r="G78" s="58"/>
      <c r="H78" s="63">
        <v>2020</v>
      </c>
      <c r="I78" s="65">
        <v>2019</v>
      </c>
      <c r="K78" s="63">
        <v>2020</v>
      </c>
      <c r="L78" s="65">
        <v>2019</v>
      </c>
      <c r="N78" s="54">
        <v>2019</v>
      </c>
      <c r="P78" s="160"/>
    </row>
    <row r="79" spans="3:16" ht="12" customHeight="1">
      <c r="C79" s="58" t="s">
        <v>96</v>
      </c>
      <c r="E79" s="58"/>
      <c r="F79" s="58"/>
      <c r="G79" s="58"/>
      <c r="H79" s="103">
        <v>-0.3</v>
      </c>
      <c r="I79" s="103">
        <v>-0.1</v>
      </c>
      <c r="J79" s="103"/>
      <c r="K79" s="103">
        <v>-0.3</v>
      </c>
      <c r="L79" s="103">
        <v>-0.1</v>
      </c>
      <c r="N79" s="103">
        <v>-0.4</v>
      </c>
      <c r="P79" s="160"/>
    </row>
    <row r="80" spans="3:16" ht="12" customHeight="1">
      <c r="C80" s="58" t="s">
        <v>97</v>
      </c>
      <c r="E80" s="58"/>
      <c r="F80" s="58"/>
      <c r="G80" s="58"/>
      <c r="H80" s="103">
        <v>0</v>
      </c>
      <c r="I80" s="103">
        <v>0</v>
      </c>
      <c r="J80" s="103"/>
      <c r="K80" s="103">
        <v>0</v>
      </c>
      <c r="L80" s="103">
        <v>0</v>
      </c>
      <c r="N80" s="103">
        <v>4.2</v>
      </c>
      <c r="P80" s="160"/>
    </row>
    <row r="81" spans="2:16" ht="12" customHeight="1">
      <c r="C81" s="58" t="s">
        <v>98</v>
      </c>
      <c r="E81" s="58"/>
      <c r="F81" s="58"/>
      <c r="G81" s="58"/>
      <c r="H81" s="103">
        <v>3</v>
      </c>
      <c r="I81" s="102">
        <v>2.9</v>
      </c>
      <c r="J81" s="103"/>
      <c r="K81" s="103">
        <v>3</v>
      </c>
      <c r="L81" s="102">
        <v>2.9</v>
      </c>
      <c r="N81" s="102">
        <v>-1.9</v>
      </c>
      <c r="P81" s="160"/>
    </row>
    <row r="82" spans="2:16" ht="12" customHeight="1">
      <c r="C82" s="58" t="s">
        <v>3</v>
      </c>
      <c r="E82" s="58"/>
      <c r="F82" s="58"/>
      <c r="G82" s="58"/>
      <c r="H82" s="103">
        <v>0</v>
      </c>
      <c r="I82" s="102">
        <v>0</v>
      </c>
      <c r="J82" s="103"/>
      <c r="K82" s="103">
        <v>0</v>
      </c>
      <c r="L82" s="102">
        <v>0</v>
      </c>
      <c r="N82" s="102">
        <v>-0.9</v>
      </c>
      <c r="P82" s="160"/>
    </row>
    <row r="83" spans="2:16" ht="12" customHeight="1">
      <c r="C83" s="61" t="s">
        <v>63</v>
      </c>
      <c r="D83" s="6"/>
      <c r="E83" s="6"/>
      <c r="F83" s="122"/>
      <c r="G83" s="58"/>
      <c r="H83" s="104">
        <f>SUM(H79:H82)</f>
        <v>2.7</v>
      </c>
      <c r="I83" s="104">
        <v>2.8</v>
      </c>
      <c r="J83" s="100"/>
      <c r="K83" s="104">
        <f>SUM(K79:K82)</f>
        <v>2.7</v>
      </c>
      <c r="L83" s="104">
        <v>2.8</v>
      </c>
      <c r="N83" s="104">
        <v>1.0000000000000004</v>
      </c>
      <c r="P83" s="160"/>
    </row>
    <row r="84" spans="2:16" ht="12" customHeight="1">
      <c r="P84" s="160"/>
    </row>
    <row r="85" spans="2:16" ht="12" customHeight="1">
      <c r="B85" s="3" t="s">
        <v>255</v>
      </c>
      <c r="P85" s="160"/>
    </row>
    <row r="86" spans="2:16" ht="12" customHeight="1">
      <c r="P86" s="160"/>
    </row>
    <row r="87" spans="2:16" ht="12" customHeight="1">
      <c r="P87" s="160"/>
    </row>
    <row r="88" spans="2:16" ht="12" customHeight="1">
      <c r="B88" s="3" t="s">
        <v>240</v>
      </c>
      <c r="P88" s="160"/>
    </row>
    <row r="89" spans="2:16" ht="12" customHeight="1">
      <c r="B89" s="3"/>
      <c r="P89" s="160"/>
    </row>
    <row r="90" spans="2:16" ht="12" customHeight="1" thickBot="1">
      <c r="C90" s="116" t="s">
        <v>100</v>
      </c>
      <c r="D90" s="116"/>
      <c r="E90" s="116"/>
      <c r="F90" s="116"/>
      <c r="G90" s="116"/>
      <c r="H90" s="117"/>
      <c r="I90" s="116"/>
      <c r="J90" s="116"/>
      <c r="K90" s="116"/>
      <c r="L90" s="116"/>
      <c r="M90" s="12"/>
      <c r="N90" s="12"/>
      <c r="P90" s="160"/>
    </row>
    <row r="91" spans="2:16" ht="12" customHeight="1">
      <c r="C91" s="118"/>
      <c r="D91" s="118"/>
      <c r="E91" s="118"/>
      <c r="F91" s="118"/>
      <c r="G91" s="118"/>
      <c r="H91" s="276" t="s">
        <v>11</v>
      </c>
      <c r="I91" s="276"/>
      <c r="J91" s="276"/>
      <c r="K91" s="275" t="s">
        <v>7</v>
      </c>
      <c r="L91" s="275"/>
      <c r="N91" s="4" t="s">
        <v>130</v>
      </c>
      <c r="P91" s="160"/>
    </row>
    <row r="92" spans="2:16" ht="12" customHeight="1">
      <c r="C92" s="118"/>
      <c r="D92" s="118"/>
      <c r="E92" s="118"/>
      <c r="F92" s="118"/>
      <c r="G92" s="118"/>
      <c r="H92" s="274" t="s">
        <v>0</v>
      </c>
      <c r="I92" s="274"/>
      <c r="J92" s="274"/>
      <c r="K92" s="270" t="s">
        <v>0</v>
      </c>
      <c r="L92" s="270"/>
      <c r="N92" s="57" t="s">
        <v>1</v>
      </c>
      <c r="P92" s="160"/>
    </row>
    <row r="93" spans="2:16" ht="12" customHeight="1">
      <c r="C93" s="88" t="s">
        <v>12</v>
      </c>
      <c r="D93" s="119"/>
      <c r="E93" s="119"/>
      <c r="F93" s="119"/>
      <c r="G93" s="58"/>
      <c r="H93" s="63">
        <v>2020</v>
      </c>
      <c r="I93" s="65">
        <v>2019</v>
      </c>
      <c r="K93" s="63">
        <v>2020</v>
      </c>
      <c r="L93" s="65">
        <v>2019</v>
      </c>
      <c r="N93" s="54">
        <v>2019</v>
      </c>
      <c r="P93" s="160"/>
    </row>
    <row r="94" spans="2:16" ht="12" customHeight="1">
      <c r="C94" s="66" t="s">
        <v>251</v>
      </c>
      <c r="E94" s="58"/>
      <c r="F94" s="58"/>
      <c r="G94" s="58"/>
      <c r="H94" s="103">
        <v>-16.600000000000001</v>
      </c>
      <c r="I94" s="103">
        <v>-16.7</v>
      </c>
      <c r="J94" s="103"/>
      <c r="K94" s="103">
        <v>-16.600000000000001</v>
      </c>
      <c r="L94" s="103">
        <v>-16.7</v>
      </c>
      <c r="N94" s="103">
        <v>-63.6</v>
      </c>
      <c r="P94" s="160"/>
    </row>
    <row r="95" spans="2:16" ht="12" customHeight="1">
      <c r="C95" s="66" t="s">
        <v>250</v>
      </c>
      <c r="E95" s="58"/>
      <c r="F95" s="58"/>
      <c r="G95" s="58"/>
      <c r="H95" s="103">
        <v>-3</v>
      </c>
      <c r="I95" s="103">
        <v>-3.8</v>
      </c>
      <c r="J95" s="103"/>
      <c r="K95" s="103">
        <v>-3</v>
      </c>
      <c r="L95" s="103">
        <v>-3.8</v>
      </c>
      <c r="N95" s="103">
        <v>-13.8</v>
      </c>
      <c r="P95" s="160"/>
    </row>
    <row r="96" spans="2:16" ht="12" customHeight="1">
      <c r="C96" s="66" t="s">
        <v>99</v>
      </c>
      <c r="E96" s="58"/>
      <c r="F96" s="58"/>
      <c r="G96" s="58"/>
      <c r="H96" s="103">
        <v>3.2000000000000028</v>
      </c>
      <c r="I96" s="103">
        <v>2.1999999999999993</v>
      </c>
      <c r="J96" s="103"/>
      <c r="K96" s="103">
        <v>3.2000000000000028</v>
      </c>
      <c r="L96" s="103">
        <v>2.1999999999999993</v>
      </c>
      <c r="N96" s="103">
        <v>9.9000000000000021</v>
      </c>
      <c r="P96" s="160"/>
    </row>
    <row r="97" spans="2:16" ht="12" customHeight="1">
      <c r="C97" s="61" t="s">
        <v>63</v>
      </c>
      <c r="D97" s="6"/>
      <c r="E97" s="6"/>
      <c r="F97" s="122"/>
      <c r="G97" s="58"/>
      <c r="H97" s="104">
        <f>SUM(H94:H96)</f>
        <v>-16.399999999999999</v>
      </c>
      <c r="I97" s="104">
        <v>-18.3</v>
      </c>
      <c r="J97" s="100"/>
      <c r="K97" s="104">
        <f>SUM(K94:K96)</f>
        <v>-16.399999999999999</v>
      </c>
      <c r="L97" s="104">
        <v>-18.3</v>
      </c>
      <c r="N97" s="104">
        <v>-67.5</v>
      </c>
      <c r="P97" s="160"/>
    </row>
    <row r="98" spans="2:16" ht="12" customHeight="1">
      <c r="P98" s="160"/>
    </row>
    <row r="99" spans="2:16" ht="12" customHeight="1">
      <c r="P99" s="160"/>
    </row>
    <row r="100" spans="2:16" ht="12" customHeight="1">
      <c r="B100" s="3" t="s">
        <v>241</v>
      </c>
      <c r="P100" s="160"/>
    </row>
    <row r="101" spans="2:16" ht="12" customHeight="1">
      <c r="B101" s="3"/>
      <c r="P101" s="160"/>
    </row>
    <row r="102" spans="2:16" ht="12" customHeight="1" thickBot="1">
      <c r="C102" s="116" t="s">
        <v>101</v>
      </c>
      <c r="D102" s="116"/>
      <c r="E102" s="116"/>
      <c r="F102" s="116"/>
      <c r="G102" s="116"/>
      <c r="H102" s="117"/>
      <c r="I102" s="116"/>
      <c r="J102" s="116"/>
      <c r="K102" s="116"/>
      <c r="L102" s="116"/>
      <c r="M102" s="12"/>
      <c r="N102" s="12"/>
      <c r="P102" s="160"/>
    </row>
    <row r="103" spans="2:16" ht="12" customHeight="1">
      <c r="C103" s="118"/>
      <c r="D103" s="118"/>
      <c r="E103" s="118"/>
      <c r="F103" s="118"/>
      <c r="G103" s="118"/>
      <c r="H103" s="276" t="s">
        <v>11</v>
      </c>
      <c r="I103" s="276"/>
      <c r="J103" s="276"/>
      <c r="K103" s="275" t="s">
        <v>7</v>
      </c>
      <c r="L103" s="275"/>
      <c r="N103" s="4" t="s">
        <v>130</v>
      </c>
      <c r="P103" s="160"/>
    </row>
    <row r="104" spans="2:16" ht="12" customHeight="1">
      <c r="C104" s="118"/>
      <c r="D104" s="118"/>
      <c r="E104" s="118"/>
      <c r="F104" s="118"/>
      <c r="G104" s="118"/>
      <c r="H104" s="274" t="s">
        <v>0</v>
      </c>
      <c r="I104" s="274"/>
      <c r="J104" s="274"/>
      <c r="K104" s="270" t="s">
        <v>0</v>
      </c>
      <c r="L104" s="270"/>
      <c r="N104" s="57" t="s">
        <v>1</v>
      </c>
      <c r="P104" s="160"/>
    </row>
    <row r="105" spans="2:16" ht="12" customHeight="1">
      <c r="C105" s="88" t="s">
        <v>12</v>
      </c>
      <c r="D105" s="119"/>
      <c r="E105" s="119"/>
      <c r="F105" s="119"/>
      <c r="G105" s="58"/>
      <c r="H105" s="63">
        <v>2020</v>
      </c>
      <c r="I105" s="65">
        <v>2019</v>
      </c>
      <c r="K105" s="63">
        <v>2020</v>
      </c>
      <c r="L105" s="65">
        <v>2019</v>
      </c>
      <c r="N105" s="54">
        <v>2019</v>
      </c>
      <c r="P105" s="160"/>
    </row>
    <row r="106" spans="2:16" ht="12" customHeight="1">
      <c r="C106" s="66" t="s">
        <v>9</v>
      </c>
      <c r="D106" s="58"/>
      <c r="E106" s="58"/>
      <c r="F106" s="58"/>
      <c r="G106" s="58"/>
      <c r="H106" s="103">
        <v>0.4</v>
      </c>
      <c r="I106" s="103">
        <v>0.5</v>
      </c>
      <c r="K106" s="103">
        <v>0.4</v>
      </c>
      <c r="L106" s="103">
        <v>0.5</v>
      </c>
      <c r="N106" s="103">
        <v>2.2000000000000002</v>
      </c>
      <c r="P106" s="160"/>
    </row>
    <row r="107" spans="2:16" ht="12" customHeight="1">
      <c r="C107" s="78" t="s">
        <v>102</v>
      </c>
      <c r="E107" s="58"/>
      <c r="F107" s="58"/>
      <c r="G107" s="58"/>
      <c r="H107" s="103">
        <v>14.4</v>
      </c>
      <c r="I107" s="103">
        <v>0.6</v>
      </c>
      <c r="J107" s="103"/>
      <c r="K107" s="103">
        <v>14.4</v>
      </c>
      <c r="L107" s="103">
        <v>0.6</v>
      </c>
      <c r="N107" s="103">
        <v>1</v>
      </c>
      <c r="P107" s="160"/>
    </row>
    <row r="108" spans="2:16" ht="12" customHeight="1">
      <c r="C108" s="66" t="s">
        <v>103</v>
      </c>
      <c r="E108" s="58"/>
      <c r="F108" s="58"/>
      <c r="G108" s="58"/>
      <c r="H108" s="103">
        <v>-7.5000000000000009</v>
      </c>
      <c r="I108" s="103">
        <v>-1</v>
      </c>
      <c r="J108" s="103"/>
      <c r="K108" s="103">
        <v>-7.5000000000000009</v>
      </c>
      <c r="L108" s="103">
        <v>-1</v>
      </c>
      <c r="N108" s="103">
        <v>-7.8</v>
      </c>
      <c r="P108" s="160"/>
    </row>
    <row r="109" spans="2:16" ht="12" customHeight="1">
      <c r="C109" s="61" t="s">
        <v>63</v>
      </c>
      <c r="D109" s="6"/>
      <c r="E109" s="6"/>
      <c r="F109" s="122"/>
      <c r="G109" s="58"/>
      <c r="H109" s="104">
        <f>SUM(H106:H108)</f>
        <v>7.3</v>
      </c>
      <c r="I109" s="104">
        <v>0.10000000000000009</v>
      </c>
      <c r="J109" s="100">
        <v>-121.60000000000001</v>
      </c>
      <c r="K109" s="104">
        <f>SUM(K106:K108)</f>
        <v>7.3</v>
      </c>
      <c r="L109" s="104">
        <v>0.10000000000000009</v>
      </c>
      <c r="N109" s="104">
        <v>-4.5999999999999996</v>
      </c>
      <c r="P109" s="160"/>
    </row>
    <row r="110" spans="2:16" ht="12" customHeight="1">
      <c r="P110" s="160"/>
    </row>
    <row r="111" spans="2:16" ht="12" customHeight="1">
      <c r="B111" s="3" t="s">
        <v>242</v>
      </c>
      <c r="P111" s="160"/>
    </row>
    <row r="112" spans="2:16" ht="12" customHeight="1">
      <c r="B112" s="3"/>
      <c r="P112" s="160"/>
    </row>
    <row r="113" spans="2:16" ht="12" customHeight="1" thickBot="1">
      <c r="C113" s="116" t="s">
        <v>104</v>
      </c>
      <c r="D113" s="116"/>
      <c r="E113" s="116"/>
      <c r="F113" s="116"/>
      <c r="G113" s="116"/>
      <c r="H113" s="117"/>
      <c r="I113" s="116"/>
      <c r="J113" s="116"/>
      <c r="K113" s="116"/>
      <c r="L113" s="116"/>
      <c r="M113" s="12"/>
      <c r="N113" s="12"/>
      <c r="P113" s="160"/>
    </row>
    <row r="114" spans="2:16" ht="12" customHeight="1">
      <c r="C114" s="118"/>
      <c r="D114" s="118"/>
      <c r="E114" s="118"/>
      <c r="F114" s="118"/>
      <c r="G114" s="118"/>
      <c r="H114" s="276" t="s">
        <v>11</v>
      </c>
      <c r="I114" s="276"/>
      <c r="J114" s="276"/>
      <c r="K114" s="275" t="s">
        <v>7</v>
      </c>
      <c r="L114" s="275"/>
      <c r="N114" s="4" t="s">
        <v>130</v>
      </c>
      <c r="P114" s="160"/>
    </row>
    <row r="115" spans="2:16" ht="12" customHeight="1">
      <c r="C115" s="118"/>
      <c r="D115" s="118"/>
      <c r="E115" s="118"/>
      <c r="F115" s="118"/>
      <c r="G115" s="118"/>
      <c r="H115" s="274" t="s">
        <v>0</v>
      </c>
      <c r="I115" s="274"/>
      <c r="J115" s="274"/>
      <c r="K115" s="270" t="s">
        <v>0</v>
      </c>
      <c r="L115" s="270"/>
      <c r="N115" s="57" t="s">
        <v>1</v>
      </c>
      <c r="P115" s="160"/>
    </row>
    <row r="116" spans="2:16" ht="12" customHeight="1">
      <c r="C116" s="88" t="s">
        <v>12</v>
      </c>
      <c r="D116" s="119"/>
      <c r="E116" s="119"/>
      <c r="F116" s="119"/>
      <c r="G116" s="58"/>
      <c r="H116" s="63">
        <v>2020</v>
      </c>
      <c r="I116" s="65">
        <v>2019</v>
      </c>
      <c r="K116" s="63">
        <v>2020</v>
      </c>
      <c r="L116" s="65">
        <v>2019</v>
      </c>
      <c r="N116" s="54">
        <v>2019</v>
      </c>
      <c r="P116" s="160"/>
    </row>
    <row r="117" spans="2:16" ht="12" customHeight="1">
      <c r="C117" s="66" t="s">
        <v>105</v>
      </c>
      <c r="D117" s="58"/>
      <c r="E117" s="58"/>
      <c r="F117" s="58"/>
      <c r="G117" s="58"/>
      <c r="H117" s="103">
        <v>-2.2000000000000002</v>
      </c>
      <c r="I117" s="103">
        <v>-0.60000000000000009</v>
      </c>
      <c r="K117" s="103">
        <v>-2.2000000000000002</v>
      </c>
      <c r="L117" s="103">
        <v>-0.60000000000000009</v>
      </c>
      <c r="N117" s="103">
        <v>-34.799999999999997</v>
      </c>
      <c r="P117" s="160"/>
    </row>
    <row r="118" spans="2:16" ht="12" customHeight="1">
      <c r="C118" s="78" t="s">
        <v>106</v>
      </c>
      <c r="E118" s="58"/>
      <c r="F118" s="58"/>
      <c r="G118" s="58"/>
      <c r="H118" s="103">
        <v>0</v>
      </c>
      <c r="I118" s="103">
        <v>0</v>
      </c>
      <c r="J118" s="103"/>
      <c r="K118" s="103">
        <v>0</v>
      </c>
      <c r="L118" s="103">
        <v>0</v>
      </c>
      <c r="N118" s="103">
        <v>0.7</v>
      </c>
      <c r="P118" s="160"/>
    </row>
    <row r="119" spans="2:16" ht="12" customHeight="1">
      <c r="C119" s="61" t="s">
        <v>63</v>
      </c>
      <c r="D119" s="6"/>
      <c r="E119" s="6"/>
      <c r="F119" s="122"/>
      <c r="G119" s="58"/>
      <c r="H119" s="104">
        <f>SUM(H117:H118)</f>
        <v>-2.2000000000000002</v>
      </c>
      <c r="I119" s="104">
        <v>-0.60000000000000009</v>
      </c>
      <c r="J119" s="100">
        <v>-121.60000000000001</v>
      </c>
      <c r="K119" s="104">
        <f>SUM(K117:K118)</f>
        <v>-2.2000000000000002</v>
      </c>
      <c r="L119" s="104">
        <v>-0.60000000000000009</v>
      </c>
      <c r="N119" s="104">
        <v>-34.099999999999994</v>
      </c>
      <c r="P119" s="160"/>
    </row>
    <row r="120" spans="2:16" ht="12" customHeight="1">
      <c r="P120" s="160"/>
    </row>
    <row r="121" spans="2:16" ht="12" customHeight="1">
      <c r="B121" s="3" t="s">
        <v>243</v>
      </c>
      <c r="P121" s="160"/>
    </row>
    <row r="122" spans="2:16" ht="12" customHeight="1">
      <c r="P122" s="160"/>
    </row>
    <row r="123" spans="2:16" ht="12" customHeight="1" thickBot="1">
      <c r="C123" s="116" t="s">
        <v>107</v>
      </c>
      <c r="D123" s="116"/>
      <c r="E123" s="116"/>
      <c r="F123" s="116"/>
      <c r="G123" s="116"/>
      <c r="H123" s="117"/>
      <c r="I123" s="116"/>
      <c r="J123" s="116"/>
      <c r="K123" s="116"/>
      <c r="L123" s="116"/>
      <c r="M123" s="12"/>
      <c r="N123" s="12"/>
      <c r="P123" s="160"/>
    </row>
    <row r="124" spans="2:16" ht="12" customHeight="1">
      <c r="C124" s="118"/>
      <c r="D124" s="118"/>
      <c r="E124" s="118"/>
      <c r="F124" s="118"/>
      <c r="G124" s="118"/>
      <c r="H124" s="276" t="s">
        <v>11</v>
      </c>
      <c r="I124" s="276"/>
      <c r="J124" s="276"/>
      <c r="K124" s="275" t="s">
        <v>7</v>
      </c>
      <c r="L124" s="275"/>
      <c r="N124" s="4" t="s">
        <v>130</v>
      </c>
      <c r="P124" s="160"/>
    </row>
    <row r="125" spans="2:16" ht="12" customHeight="1">
      <c r="C125" s="118"/>
      <c r="D125" s="118"/>
      <c r="E125" s="118"/>
      <c r="F125" s="118"/>
      <c r="G125" s="118"/>
      <c r="H125" s="274" t="s">
        <v>0</v>
      </c>
      <c r="I125" s="274"/>
      <c r="J125" s="274"/>
      <c r="K125" s="270" t="s">
        <v>0</v>
      </c>
      <c r="L125" s="270"/>
      <c r="N125" s="57" t="s">
        <v>1</v>
      </c>
      <c r="P125" s="160"/>
    </row>
    <row r="126" spans="2:16" ht="12" customHeight="1">
      <c r="C126" s="88" t="s">
        <v>12</v>
      </c>
      <c r="D126" s="119"/>
      <c r="E126" s="119"/>
      <c r="F126" s="119"/>
      <c r="G126" s="58"/>
      <c r="H126" s="63">
        <v>2020</v>
      </c>
      <c r="I126" s="65">
        <v>2019</v>
      </c>
      <c r="J126" s="7"/>
      <c r="K126" s="63">
        <v>2020</v>
      </c>
      <c r="L126" s="65">
        <v>2019</v>
      </c>
      <c r="N126" s="54">
        <v>2019</v>
      </c>
      <c r="P126" s="160"/>
    </row>
    <row r="127" spans="2:16" ht="12" customHeight="1">
      <c r="C127" s="66" t="s">
        <v>108</v>
      </c>
      <c r="D127" s="58"/>
      <c r="E127" s="58"/>
      <c r="F127" s="58"/>
      <c r="G127" s="58"/>
      <c r="H127" s="103">
        <v>6</v>
      </c>
      <c r="I127" s="103">
        <v>2.2999999999999998</v>
      </c>
      <c r="J127" s="7"/>
      <c r="K127" s="103">
        <v>6</v>
      </c>
      <c r="L127" s="103">
        <v>2.2999999999999998</v>
      </c>
      <c r="N127" s="103">
        <v>20.3</v>
      </c>
      <c r="P127" s="160"/>
    </row>
    <row r="128" spans="2:16" ht="12" customHeight="1">
      <c r="C128" s="78" t="s">
        <v>109</v>
      </c>
      <c r="D128" s="58"/>
      <c r="E128" s="58"/>
      <c r="F128" s="58"/>
      <c r="G128" s="58"/>
      <c r="H128" s="103">
        <v>2.1</v>
      </c>
      <c r="I128" s="103">
        <v>7.1</v>
      </c>
      <c r="J128" s="7"/>
      <c r="K128" s="103">
        <v>2.1</v>
      </c>
      <c r="L128" s="103">
        <v>7.1</v>
      </c>
      <c r="N128" s="103">
        <v>29.2</v>
      </c>
      <c r="P128" s="160"/>
    </row>
    <row r="129" spans="2:16" ht="12" customHeight="1">
      <c r="C129" s="78" t="s">
        <v>110</v>
      </c>
      <c r="D129" s="58"/>
      <c r="E129" s="58"/>
      <c r="F129" s="58"/>
      <c r="G129" s="58"/>
      <c r="H129" s="103">
        <v>3.6</v>
      </c>
      <c r="I129" s="103">
        <v>1.4</v>
      </c>
      <c r="J129" s="7"/>
      <c r="K129" s="103">
        <v>3.6</v>
      </c>
      <c r="L129" s="103">
        <v>1.4</v>
      </c>
      <c r="N129" s="103">
        <v>6.3</v>
      </c>
      <c r="P129" s="160"/>
    </row>
    <row r="130" spans="2:16" ht="12" customHeight="1">
      <c r="C130" s="81" t="s">
        <v>3</v>
      </c>
      <c r="D130" s="119"/>
      <c r="E130" s="119"/>
      <c r="F130" s="119"/>
      <c r="G130" s="58"/>
      <c r="H130" s="125">
        <v>0.60000000000000009</v>
      </c>
      <c r="I130" s="125">
        <v>0.8</v>
      </c>
      <c r="J130" s="7"/>
      <c r="K130" s="125">
        <v>0.60000000000000009</v>
      </c>
      <c r="L130" s="125">
        <v>0.8</v>
      </c>
      <c r="N130" s="125">
        <v>3.3</v>
      </c>
      <c r="P130" s="160"/>
    </row>
    <row r="131" spans="2:16" ht="12" customHeight="1">
      <c r="C131" s="70" t="s">
        <v>111</v>
      </c>
      <c r="D131" s="58"/>
      <c r="E131" s="58"/>
      <c r="F131" s="58"/>
      <c r="G131" s="58"/>
      <c r="H131" s="100">
        <f>SUM(H127:H130)</f>
        <v>12.299999999999999</v>
      </c>
      <c r="I131" s="100">
        <v>11.6</v>
      </c>
      <c r="J131" s="183"/>
      <c r="K131" s="100">
        <f>SUM(K127:K130)</f>
        <v>12.299999999999999</v>
      </c>
      <c r="L131" s="100">
        <v>11.6</v>
      </c>
      <c r="N131" s="100">
        <v>59.099999999999994</v>
      </c>
      <c r="P131" s="160"/>
    </row>
    <row r="132" spans="2:16" ht="12" customHeight="1">
      <c r="C132" s="66" t="s">
        <v>112</v>
      </c>
      <c r="E132" s="58"/>
      <c r="F132" s="58"/>
      <c r="G132" s="58"/>
      <c r="H132" s="103">
        <v>-1.9000000000000001</v>
      </c>
      <c r="I132" s="103">
        <v>-1.9000000000000001</v>
      </c>
      <c r="J132" s="103"/>
      <c r="K132" s="103">
        <v>-1.9000000000000001</v>
      </c>
      <c r="L132" s="103">
        <v>-1.9000000000000001</v>
      </c>
      <c r="N132" s="103">
        <v>2.8999999999999995</v>
      </c>
      <c r="P132" s="160"/>
    </row>
    <row r="133" spans="2:16" ht="12" customHeight="1">
      <c r="C133" s="124" t="s">
        <v>113</v>
      </c>
      <c r="D133" s="6"/>
      <c r="E133" s="6"/>
      <c r="F133" s="122"/>
      <c r="G133" s="58"/>
      <c r="H133" s="104">
        <f>SUM(H131:H132)</f>
        <v>10.399999999999999</v>
      </c>
      <c r="I133" s="104">
        <v>9.6999999999999993</v>
      </c>
      <c r="J133" s="100"/>
      <c r="K133" s="104">
        <f>SUM(K131:K132)</f>
        <v>10.399999999999999</v>
      </c>
      <c r="L133" s="104">
        <v>9.6999999999999993</v>
      </c>
      <c r="N133" s="104">
        <v>61.999999999999993</v>
      </c>
      <c r="P133" s="160"/>
    </row>
    <row r="134" spans="2:16" ht="12" customHeight="1">
      <c r="P134" s="160"/>
    </row>
    <row r="135" spans="2:16" ht="12" customHeight="1">
      <c r="B135" s="231" t="s">
        <v>244</v>
      </c>
      <c r="C135" s="7"/>
      <c r="P135" s="160"/>
    </row>
    <row r="136" spans="2:16" ht="12" customHeight="1">
      <c r="P136" s="160"/>
    </row>
    <row r="137" spans="2:16" ht="12" customHeight="1" thickBot="1">
      <c r="C137" s="116" t="s">
        <v>114</v>
      </c>
      <c r="D137" s="116"/>
      <c r="E137" s="116"/>
      <c r="F137" s="116"/>
      <c r="G137" s="116"/>
      <c r="H137" s="117"/>
      <c r="I137" s="116"/>
      <c r="J137" s="116"/>
      <c r="K137" s="116"/>
      <c r="L137" s="116"/>
      <c r="M137" s="12"/>
      <c r="N137" s="12"/>
      <c r="P137" s="160"/>
    </row>
    <row r="138" spans="2:16" ht="12" customHeight="1">
      <c r="C138" s="118"/>
      <c r="D138" s="118"/>
      <c r="E138" s="118"/>
      <c r="F138" s="118"/>
      <c r="G138" s="118"/>
      <c r="H138" s="277" t="s">
        <v>0</v>
      </c>
      <c r="I138" s="277"/>
      <c r="N138" s="62" t="s">
        <v>1</v>
      </c>
      <c r="P138" s="160"/>
    </row>
    <row r="139" spans="2:16" ht="12" customHeight="1">
      <c r="C139" s="88" t="s">
        <v>12</v>
      </c>
      <c r="D139" s="119"/>
      <c r="E139" s="119"/>
      <c r="F139" s="119"/>
      <c r="G139" s="58"/>
      <c r="H139" s="174">
        <v>2020</v>
      </c>
      <c r="I139" s="64">
        <v>2019</v>
      </c>
      <c r="J139" s="10"/>
      <c r="K139" s="6"/>
      <c r="L139" s="6"/>
      <c r="M139" s="10"/>
      <c r="N139" s="54">
        <v>2019</v>
      </c>
      <c r="P139" s="160"/>
    </row>
    <row r="140" spans="2:16" ht="12" customHeight="1">
      <c r="C140" s="58" t="s">
        <v>115</v>
      </c>
      <c r="D140" s="58"/>
      <c r="E140" s="58"/>
      <c r="F140" s="58"/>
      <c r="G140" s="58"/>
      <c r="H140" s="103">
        <v>0</v>
      </c>
      <c r="I140" s="103">
        <v>5.4</v>
      </c>
      <c r="J140" s="10"/>
      <c r="M140" s="103"/>
      <c r="N140" s="103">
        <v>0</v>
      </c>
      <c r="P140" s="160"/>
    </row>
    <row r="141" spans="2:16" ht="12" customHeight="1">
      <c r="C141" s="58" t="s">
        <v>116</v>
      </c>
      <c r="D141" s="58"/>
      <c r="E141" s="58"/>
      <c r="F141" s="58"/>
      <c r="G141" s="58"/>
      <c r="H141" s="103">
        <v>0</v>
      </c>
      <c r="I141" s="103">
        <v>22.3</v>
      </c>
      <c r="J141" s="10"/>
      <c r="M141" s="103"/>
      <c r="N141" s="103">
        <v>0</v>
      </c>
      <c r="P141" s="160"/>
    </row>
    <row r="142" spans="2:16" ht="12" customHeight="1">
      <c r="C142" s="58" t="s">
        <v>117</v>
      </c>
      <c r="D142" s="58"/>
      <c r="E142" s="58"/>
      <c r="F142" s="58"/>
      <c r="G142" s="58"/>
      <c r="H142" s="103">
        <v>19</v>
      </c>
      <c r="I142" s="103">
        <v>93.1</v>
      </c>
      <c r="J142" s="10"/>
      <c r="M142" s="103"/>
      <c r="N142" s="103">
        <v>40.299999999999997</v>
      </c>
      <c r="P142" s="160"/>
    </row>
    <row r="143" spans="2:16" ht="12" customHeight="1">
      <c r="C143" s="58" t="s">
        <v>118</v>
      </c>
      <c r="D143" s="58"/>
      <c r="E143" s="58"/>
      <c r="F143" s="58"/>
      <c r="G143" s="58"/>
      <c r="H143" s="103">
        <v>32.1</v>
      </c>
      <c r="I143" s="103">
        <v>60.2</v>
      </c>
      <c r="J143" s="10"/>
      <c r="M143" s="103"/>
      <c r="N143" s="103">
        <v>37.299999999999997</v>
      </c>
      <c r="P143" s="160"/>
    </row>
    <row r="144" spans="2:16" ht="12" customHeight="1">
      <c r="C144" s="58" t="s">
        <v>119</v>
      </c>
      <c r="G144" s="10"/>
      <c r="H144" s="103">
        <v>66.099999999999994</v>
      </c>
      <c r="I144" s="103">
        <v>103</v>
      </c>
      <c r="J144" s="10"/>
      <c r="M144" s="103"/>
      <c r="N144" s="103">
        <v>72.8</v>
      </c>
      <c r="P144" s="160"/>
    </row>
    <row r="145" spans="3:16" ht="12" customHeight="1">
      <c r="C145" s="58" t="s">
        <v>189</v>
      </c>
      <c r="D145" s="10"/>
      <c r="E145" s="10"/>
      <c r="F145" s="10"/>
      <c r="G145" s="10"/>
      <c r="H145" s="103">
        <v>124.7</v>
      </c>
      <c r="I145" s="103">
        <v>9</v>
      </c>
      <c r="J145" s="10"/>
      <c r="M145" s="103"/>
      <c r="N145" s="103">
        <v>133.30000000000001</v>
      </c>
      <c r="P145" s="160"/>
    </row>
    <row r="146" spans="3:16" ht="12" customHeight="1">
      <c r="C146" s="119" t="s">
        <v>252</v>
      </c>
      <c r="D146" s="110"/>
      <c r="E146" s="110"/>
      <c r="F146" s="110"/>
      <c r="G146" s="10"/>
      <c r="H146" s="125">
        <v>0.8</v>
      </c>
      <c r="I146" s="125">
        <v>0</v>
      </c>
      <c r="J146" s="10"/>
      <c r="K146" s="110"/>
      <c r="L146" s="110"/>
      <c r="M146" s="103"/>
      <c r="N146" s="125">
        <v>0</v>
      </c>
      <c r="P146" s="160"/>
    </row>
    <row r="147" spans="3:16" ht="12" customHeight="1">
      <c r="C147" s="66" t="s">
        <v>120</v>
      </c>
      <c r="G147" s="10"/>
      <c r="H147" s="103">
        <v>242.7</v>
      </c>
      <c r="I147" s="103">
        <v>292.89999999999998</v>
      </c>
      <c r="J147" s="10"/>
      <c r="M147" s="103"/>
      <c r="N147" s="103">
        <v>283.7</v>
      </c>
      <c r="P147" s="160"/>
    </row>
    <row r="148" spans="3:16" ht="12" customHeight="1">
      <c r="C148" s="66" t="s">
        <v>199</v>
      </c>
      <c r="G148" s="10"/>
      <c r="H148" s="103">
        <v>366.09999999999997</v>
      </c>
      <c r="I148" s="103">
        <v>382.1</v>
      </c>
      <c r="J148" s="10"/>
      <c r="M148" s="103"/>
      <c r="N148" s="103">
        <v>274.90000000000003</v>
      </c>
      <c r="P148" s="160"/>
    </row>
    <row r="149" spans="3:16" ht="12" customHeight="1">
      <c r="C149" s="61" t="s">
        <v>49</v>
      </c>
      <c r="D149" s="6"/>
      <c r="E149" s="6"/>
      <c r="F149" s="6"/>
      <c r="G149" s="10"/>
      <c r="H149" s="106">
        <v>608.79999999999995</v>
      </c>
      <c r="I149" s="106">
        <v>675</v>
      </c>
      <c r="J149" s="10"/>
      <c r="K149" s="6"/>
      <c r="L149" s="6"/>
      <c r="M149" s="103"/>
      <c r="N149" s="106">
        <v>558.6</v>
      </c>
      <c r="P149" s="160"/>
    </row>
    <row r="150" spans="3:16" ht="12" customHeight="1">
      <c r="K150" s="9"/>
      <c r="P150" s="160"/>
    </row>
    <row r="151" spans="3:16" ht="12" customHeight="1">
      <c r="P151" s="160"/>
    </row>
    <row r="152" spans="3:16" ht="12" customHeight="1" thickBot="1">
      <c r="C152" s="116" t="s">
        <v>216</v>
      </c>
      <c r="D152" s="116"/>
      <c r="E152" s="116"/>
      <c r="F152" s="116"/>
      <c r="G152" s="116"/>
      <c r="H152" s="117"/>
      <c r="I152" s="116"/>
      <c r="J152" s="116"/>
      <c r="K152" s="116"/>
      <c r="L152" s="116"/>
      <c r="M152" s="12"/>
      <c r="N152" s="12"/>
      <c r="P152" s="160"/>
    </row>
    <row r="153" spans="3:16" ht="12" customHeight="1">
      <c r="C153" s="58"/>
      <c r="D153" s="58"/>
      <c r="E153" s="58"/>
      <c r="F153" s="58"/>
      <c r="G153" s="58"/>
      <c r="H153" s="276" t="s">
        <v>11</v>
      </c>
      <c r="I153" s="276"/>
      <c r="J153" s="276"/>
      <c r="K153" s="275" t="s">
        <v>7</v>
      </c>
      <c r="L153" s="275"/>
      <c r="M153" s="10"/>
      <c r="N153" s="4" t="s">
        <v>130</v>
      </c>
      <c r="P153" s="160"/>
    </row>
    <row r="154" spans="3:16" ht="12" customHeight="1">
      <c r="C154" s="118"/>
      <c r="D154" s="118"/>
      <c r="E154" s="118"/>
      <c r="F154" s="118"/>
      <c r="G154" s="118"/>
      <c r="H154" s="274" t="s">
        <v>0</v>
      </c>
      <c r="I154" s="274"/>
      <c r="J154" s="274"/>
      <c r="K154" s="270" t="s">
        <v>0</v>
      </c>
      <c r="L154" s="270"/>
      <c r="N154" s="57" t="s">
        <v>1</v>
      </c>
      <c r="P154" s="160"/>
    </row>
    <row r="155" spans="3:16" ht="12" customHeight="1">
      <c r="C155" s="88" t="s">
        <v>12</v>
      </c>
      <c r="D155" s="119"/>
      <c r="E155" s="119"/>
      <c r="F155" s="119"/>
      <c r="G155" s="58"/>
      <c r="H155" s="63">
        <v>2020</v>
      </c>
      <c r="I155" s="65">
        <v>2019</v>
      </c>
      <c r="K155" s="63">
        <v>2020</v>
      </c>
      <c r="L155" s="65">
        <v>2019</v>
      </c>
      <c r="N155" s="54">
        <v>2019</v>
      </c>
      <c r="P155" s="160"/>
    </row>
    <row r="156" spans="3:16" ht="12" customHeight="1">
      <c r="C156" s="157"/>
      <c r="D156" s="58"/>
      <c r="E156" s="58"/>
      <c r="F156" s="58"/>
      <c r="G156" s="58"/>
      <c r="H156" s="10"/>
      <c r="I156" s="10"/>
      <c r="K156" s="120"/>
      <c r="L156" s="121"/>
      <c r="N156" s="62"/>
      <c r="P156" s="160"/>
    </row>
    <row r="157" spans="3:16" ht="12" customHeight="1">
      <c r="C157" s="4" t="s">
        <v>213</v>
      </c>
      <c r="G157" s="10"/>
      <c r="H157" s="179">
        <v>1.2000000000000342</v>
      </c>
      <c r="I157" s="179">
        <v>17.400000000000013</v>
      </c>
      <c r="K157" s="179">
        <v>1.2000000000000342</v>
      </c>
      <c r="L157" s="179">
        <v>17.400000000000013</v>
      </c>
      <c r="M157" s="179"/>
      <c r="N157" s="179">
        <v>307.2</v>
      </c>
      <c r="P157" s="160"/>
    </row>
    <row r="158" spans="3:16" ht="12" customHeight="1">
      <c r="C158" s="4" t="s">
        <v>137</v>
      </c>
      <c r="G158" s="10"/>
      <c r="H158" s="179">
        <v>33.5</v>
      </c>
      <c r="I158" s="179">
        <v>60.9</v>
      </c>
      <c r="K158" s="179">
        <v>33.5</v>
      </c>
      <c r="L158" s="179">
        <v>60.9</v>
      </c>
      <c r="M158" s="179"/>
      <c r="N158" s="179">
        <v>273.10000000000002</v>
      </c>
      <c r="P158" s="160"/>
    </row>
    <row r="159" spans="3:16" ht="12" customHeight="1">
      <c r="C159" s="4" t="s">
        <v>121</v>
      </c>
      <c r="G159" s="10"/>
      <c r="H159" s="179">
        <v>67.599999999999994</v>
      </c>
      <c r="I159" s="179">
        <v>62.1</v>
      </c>
      <c r="K159" s="179">
        <v>67.599999999999994</v>
      </c>
      <c r="L159" s="179">
        <v>62.1</v>
      </c>
      <c r="M159" s="179"/>
      <c r="N159" s="179">
        <v>244.8</v>
      </c>
      <c r="P159" s="160"/>
    </row>
    <row r="160" spans="3:16" ht="12" customHeight="1">
      <c r="C160" s="4" t="s">
        <v>122</v>
      </c>
      <c r="G160" s="10"/>
      <c r="H160" s="179">
        <v>3.2000000000000028</v>
      </c>
      <c r="I160" s="179">
        <v>2.1999999999999993</v>
      </c>
      <c r="K160" s="179">
        <v>3.2000000000000028</v>
      </c>
      <c r="L160" s="179">
        <v>2.1999999999999993</v>
      </c>
      <c r="M160" s="179"/>
      <c r="N160" s="179">
        <v>9.9000000000000021</v>
      </c>
      <c r="P160" s="160"/>
    </row>
    <row r="161" spans="2:16" ht="12" customHeight="1">
      <c r="C161" s="4" t="s">
        <v>123</v>
      </c>
      <c r="G161" s="10"/>
      <c r="H161" s="179">
        <v>23.1</v>
      </c>
      <c r="I161" s="179">
        <v>21.4</v>
      </c>
      <c r="K161" s="179">
        <v>23.1</v>
      </c>
      <c r="L161" s="179">
        <v>21.4</v>
      </c>
      <c r="M161" s="179"/>
      <c r="N161" s="179">
        <v>86.8</v>
      </c>
      <c r="P161" s="160"/>
    </row>
    <row r="162" spans="2:16" ht="12" customHeight="1">
      <c r="C162" s="4" t="s">
        <v>233</v>
      </c>
      <c r="G162" s="10"/>
      <c r="H162" s="179">
        <v>-37.6</v>
      </c>
      <c r="I162" s="179">
        <v>-44.6</v>
      </c>
      <c r="K162" s="179">
        <v>-37.6</v>
      </c>
      <c r="L162" s="179">
        <v>-44.6</v>
      </c>
      <c r="M162" s="179"/>
      <c r="N162" s="179">
        <v>-206.5</v>
      </c>
      <c r="P162" s="160"/>
    </row>
    <row r="163" spans="2:16" ht="12" customHeight="1">
      <c r="C163" s="4" t="s">
        <v>234</v>
      </c>
      <c r="G163" s="10"/>
      <c r="H163" s="179">
        <v>-1</v>
      </c>
      <c r="I163" s="179">
        <v>-20.6</v>
      </c>
      <c r="K163" s="179">
        <v>-1</v>
      </c>
      <c r="L163" s="179">
        <v>-20.6</v>
      </c>
      <c r="M163" s="179"/>
      <c r="N163" s="179">
        <v>-213</v>
      </c>
      <c r="P163" s="160"/>
    </row>
    <row r="164" spans="2:16" ht="12" customHeight="1">
      <c r="C164" s="4" t="s">
        <v>93</v>
      </c>
      <c r="G164" s="10"/>
      <c r="H164" s="179">
        <v>-5.2</v>
      </c>
      <c r="I164" s="179">
        <v>0</v>
      </c>
      <c r="K164" s="179">
        <v>-5.2</v>
      </c>
      <c r="L164" s="179">
        <v>0</v>
      </c>
      <c r="M164" s="179"/>
      <c r="N164" s="179">
        <v>-17.899999999999999</v>
      </c>
      <c r="P164" s="160"/>
    </row>
    <row r="165" spans="2:16" ht="12" customHeight="1">
      <c r="C165" s="4"/>
      <c r="G165" s="10"/>
      <c r="K165" s="179"/>
      <c r="L165" s="179"/>
      <c r="M165" s="179"/>
      <c r="N165" s="179"/>
      <c r="P165" s="160"/>
    </row>
    <row r="166" spans="2:16" ht="12" customHeight="1">
      <c r="C166" s="56" t="s">
        <v>86</v>
      </c>
      <c r="G166" s="10"/>
      <c r="K166" s="179"/>
      <c r="L166" s="179"/>
      <c r="M166" s="179"/>
      <c r="N166" s="179"/>
      <c r="P166" s="160"/>
    </row>
    <row r="167" spans="2:16" ht="12" customHeight="1">
      <c r="C167" s="4" t="s">
        <v>214</v>
      </c>
      <c r="G167" s="10"/>
      <c r="H167" s="179">
        <v>40.700000000000031</v>
      </c>
      <c r="I167" s="179">
        <v>29.999999999999979</v>
      </c>
      <c r="K167" s="179">
        <v>40.700000000000031</v>
      </c>
      <c r="L167" s="179">
        <v>29.999999999999979</v>
      </c>
      <c r="M167" s="179"/>
      <c r="N167" s="179">
        <v>256.5</v>
      </c>
      <c r="P167" s="160"/>
    </row>
    <row r="168" spans="2:16" ht="12" customHeight="1">
      <c r="C168" s="57" t="s">
        <v>215</v>
      </c>
      <c r="D168" s="110"/>
      <c r="E168" s="110"/>
      <c r="F168" s="110"/>
      <c r="G168" s="10"/>
      <c r="H168" s="203">
        <f>+H167/H159</f>
        <v>0.60207100591716023</v>
      </c>
      <c r="I168" s="203">
        <v>0.48309178743961317</v>
      </c>
      <c r="J168" s="10"/>
      <c r="K168" s="203">
        <f>+K167/K159</f>
        <v>0.60207100591716023</v>
      </c>
      <c r="L168" s="203">
        <v>0.48309178743961317</v>
      </c>
      <c r="M168" s="179"/>
      <c r="N168" s="203">
        <v>1.0477941176470589</v>
      </c>
      <c r="P168" s="160"/>
    </row>
    <row r="169" spans="2:16" ht="12" customHeight="1">
      <c r="G169" s="10"/>
      <c r="K169" s="179"/>
      <c r="L169" s="179"/>
      <c r="M169" s="179"/>
      <c r="N169" s="179"/>
      <c r="P169" s="160"/>
    </row>
    <row r="170" spans="2:16" ht="12" customHeight="1">
      <c r="G170" s="10"/>
      <c r="P170" s="160"/>
    </row>
    <row r="171" spans="2:16" ht="12" customHeight="1">
      <c r="H171" s="103"/>
      <c r="I171" s="121"/>
      <c r="K171" s="103"/>
      <c r="L171" s="103"/>
      <c r="P171" s="160"/>
    </row>
    <row r="172" spans="2:16" ht="12" customHeight="1">
      <c r="H172" s="103"/>
      <c r="I172" s="121"/>
      <c r="K172" s="103"/>
      <c r="L172" s="103"/>
      <c r="P172" s="160"/>
    </row>
    <row r="173" spans="2:16" ht="12" customHeight="1">
      <c r="B173" s="207" t="s">
        <v>148</v>
      </c>
      <c r="C173" s="70"/>
      <c r="H173" s="103"/>
      <c r="I173" s="121"/>
      <c r="K173" s="103"/>
      <c r="L173" s="103"/>
      <c r="P173" s="160"/>
    </row>
    <row r="174" spans="2:16" ht="12" customHeight="1">
      <c r="H174" s="103"/>
      <c r="I174" s="121"/>
      <c r="K174" s="103"/>
      <c r="L174" s="103"/>
      <c r="P174" s="160"/>
    </row>
    <row r="175" spans="2:16" ht="12" customHeight="1" thickBot="1">
      <c r="C175" s="116" t="s">
        <v>149</v>
      </c>
      <c r="D175" s="116"/>
      <c r="E175" s="116"/>
      <c r="F175" s="116"/>
      <c r="G175" s="116"/>
      <c r="H175" s="117"/>
      <c r="I175" s="116"/>
      <c r="J175" s="116"/>
      <c r="K175" s="116"/>
      <c r="L175" s="116"/>
      <c r="M175" s="12"/>
      <c r="N175" s="12"/>
      <c r="P175" s="160"/>
    </row>
    <row r="176" spans="2:16" ht="12" customHeight="1">
      <c r="C176" s="118"/>
      <c r="D176" s="118"/>
      <c r="E176" s="118"/>
      <c r="F176" s="118"/>
      <c r="G176" s="118"/>
      <c r="H176" s="270" t="s">
        <v>0</v>
      </c>
      <c r="I176" s="270"/>
      <c r="J176" s="249"/>
      <c r="N176" s="57" t="s">
        <v>1</v>
      </c>
      <c r="P176" s="160"/>
    </row>
    <row r="177" spans="3:16" ht="12" customHeight="1">
      <c r="C177" s="88" t="s">
        <v>12</v>
      </c>
      <c r="D177" s="119"/>
      <c r="E177" s="119"/>
      <c r="F177" s="119"/>
      <c r="G177" s="58"/>
      <c r="H177" s="63">
        <v>2020</v>
      </c>
      <c r="I177" s="65">
        <v>2019</v>
      </c>
      <c r="J177" s="10"/>
      <c r="K177" s="63"/>
      <c r="L177" s="65"/>
      <c r="M177" s="7"/>
      <c r="N177" s="225">
        <v>2019</v>
      </c>
      <c r="P177" s="160"/>
    </row>
    <row r="178" spans="3:16" ht="12" customHeight="1">
      <c r="C178" s="152" t="s">
        <v>138</v>
      </c>
      <c r="G178" s="10"/>
      <c r="H178" s="103"/>
      <c r="I178" s="103"/>
      <c r="J178" s="10"/>
      <c r="K178" s="103"/>
      <c r="L178" s="103"/>
      <c r="M178" s="7"/>
      <c r="N178" s="68"/>
      <c r="P178" s="160"/>
    </row>
    <row r="179" spans="3:16" ht="12" customHeight="1">
      <c r="C179" s="66" t="s">
        <v>271</v>
      </c>
      <c r="G179" s="10"/>
      <c r="H179" s="103">
        <v>3</v>
      </c>
      <c r="I179" s="103">
        <v>380</v>
      </c>
      <c r="K179" s="103"/>
      <c r="L179" s="103"/>
      <c r="M179" s="7"/>
      <c r="N179" s="103">
        <v>377</v>
      </c>
      <c r="P179" s="160"/>
    </row>
    <row r="180" spans="3:16" ht="12" customHeight="1">
      <c r="C180" s="66" t="s">
        <v>277</v>
      </c>
      <c r="D180" s="7"/>
      <c r="E180" s="7"/>
      <c r="F180" s="7"/>
      <c r="G180" s="8"/>
      <c r="H180" s="103">
        <v>521.70000000000005</v>
      </c>
      <c r="I180" s="103">
        <v>0</v>
      </c>
      <c r="J180" s="7"/>
      <c r="K180" s="103"/>
      <c r="L180" s="103"/>
      <c r="M180" s="7"/>
      <c r="N180" s="103">
        <v>0</v>
      </c>
      <c r="P180" s="160"/>
    </row>
    <row r="181" spans="3:16" ht="12" customHeight="1">
      <c r="C181" s="66" t="s">
        <v>139</v>
      </c>
      <c r="G181" s="10"/>
      <c r="H181" s="103">
        <v>114.5</v>
      </c>
      <c r="I181" s="103">
        <v>135.30000000000001</v>
      </c>
      <c r="K181" s="103"/>
      <c r="L181" s="103"/>
      <c r="M181" s="7"/>
      <c r="N181" s="103">
        <v>119.8</v>
      </c>
      <c r="P181" s="160"/>
    </row>
    <row r="182" spans="3:16" ht="12" customHeight="1">
      <c r="C182" s="66" t="s">
        <v>140</v>
      </c>
      <c r="G182" s="10"/>
      <c r="H182" s="103">
        <v>195.6</v>
      </c>
      <c r="I182" s="103">
        <v>221.9</v>
      </c>
      <c r="K182" s="103"/>
      <c r="L182" s="103"/>
      <c r="M182" s="7"/>
      <c r="N182" s="103">
        <v>202.3</v>
      </c>
      <c r="P182" s="160"/>
    </row>
    <row r="183" spans="3:16" ht="12" customHeight="1">
      <c r="C183" s="66" t="s">
        <v>141</v>
      </c>
      <c r="G183" s="10"/>
      <c r="H183" s="103">
        <v>135</v>
      </c>
      <c r="I183" s="103">
        <v>235</v>
      </c>
      <c r="K183" s="103"/>
      <c r="L183" s="103"/>
      <c r="M183" s="7"/>
      <c r="N183" s="103">
        <v>180</v>
      </c>
      <c r="P183" s="160"/>
    </row>
    <row r="184" spans="3:16" ht="12" customHeight="1">
      <c r="C184" s="66" t="s">
        <v>278</v>
      </c>
      <c r="G184" s="10"/>
      <c r="H184" s="103">
        <v>215</v>
      </c>
      <c r="I184" s="103">
        <v>0</v>
      </c>
      <c r="K184" s="103"/>
      <c r="L184" s="103"/>
      <c r="M184" s="7"/>
      <c r="N184" s="103">
        <v>0</v>
      </c>
      <c r="P184" s="160"/>
    </row>
    <row r="185" spans="3:16" ht="12" customHeight="1">
      <c r="C185" s="152" t="s">
        <v>142</v>
      </c>
      <c r="G185" s="10"/>
      <c r="H185" s="103"/>
      <c r="I185" s="103"/>
      <c r="K185" s="103"/>
      <c r="L185" s="103"/>
      <c r="M185" s="7"/>
      <c r="N185" s="103"/>
      <c r="P185" s="160"/>
    </row>
    <row r="186" spans="3:16" ht="12" customHeight="1">
      <c r="C186" s="66" t="s">
        <v>143</v>
      </c>
      <c r="G186" s="10"/>
      <c r="H186" s="103">
        <v>0</v>
      </c>
      <c r="I186" s="103">
        <v>212</v>
      </c>
      <c r="K186" s="103"/>
      <c r="L186" s="103"/>
      <c r="M186" s="7"/>
      <c r="N186" s="103">
        <v>212</v>
      </c>
      <c r="P186" s="160"/>
    </row>
    <row r="187" spans="3:16" ht="12" customHeight="1">
      <c r="C187" s="61" t="s">
        <v>150</v>
      </c>
      <c r="D187" s="6"/>
      <c r="E187" s="6"/>
      <c r="F187" s="6"/>
      <c r="G187" s="10"/>
      <c r="H187" s="104">
        <f>SUM(H179:H186)</f>
        <v>1184.8000000000002</v>
      </c>
      <c r="I187" s="104">
        <v>1184.1999999999998</v>
      </c>
      <c r="K187" s="104"/>
      <c r="L187" s="104"/>
      <c r="M187" s="11"/>
      <c r="N187" s="104">
        <v>1091.0999999999999</v>
      </c>
      <c r="P187" s="160"/>
    </row>
    <row r="188" spans="3:16" ht="12" customHeight="1">
      <c r="C188" s="66" t="s">
        <v>230</v>
      </c>
      <c r="D188" s="10"/>
      <c r="E188" s="10"/>
      <c r="F188" s="10"/>
      <c r="G188" s="10"/>
      <c r="H188" s="103">
        <v>-195.7</v>
      </c>
      <c r="I188" s="173">
        <v>-51.2</v>
      </c>
      <c r="K188" s="103"/>
      <c r="L188" s="173"/>
      <c r="M188" s="8"/>
      <c r="N188" s="173">
        <v>-443.2</v>
      </c>
      <c r="P188" s="160"/>
    </row>
    <row r="189" spans="3:16" ht="12" customHeight="1">
      <c r="C189" s="66" t="s">
        <v>144</v>
      </c>
      <c r="D189" s="10"/>
      <c r="E189" s="10"/>
      <c r="F189" s="10"/>
      <c r="G189" s="10"/>
      <c r="H189" s="103">
        <v>-30.3</v>
      </c>
      <c r="I189" s="173">
        <v>-10</v>
      </c>
      <c r="K189" s="103"/>
      <c r="L189" s="173"/>
      <c r="M189" s="8"/>
      <c r="N189" s="173">
        <v>-6.7</v>
      </c>
      <c r="P189" s="160"/>
    </row>
    <row r="190" spans="3:16" ht="12" customHeight="1">
      <c r="C190" s="61" t="s">
        <v>231</v>
      </c>
      <c r="D190" s="6"/>
      <c r="E190" s="6"/>
      <c r="F190" s="6"/>
      <c r="G190" s="10"/>
      <c r="H190" s="104">
        <f>SUM(H187:H189)</f>
        <v>958.80000000000018</v>
      </c>
      <c r="I190" s="104">
        <v>1122.9999999999998</v>
      </c>
      <c r="K190" s="104"/>
      <c r="L190" s="104"/>
      <c r="M190" s="11"/>
      <c r="N190" s="104">
        <v>641.19999999999982</v>
      </c>
      <c r="P190" s="160"/>
    </row>
    <row r="191" spans="3:16" ht="12" customHeight="1">
      <c r="C191" s="168" t="s">
        <v>279</v>
      </c>
      <c r="D191" s="256"/>
      <c r="E191" s="256"/>
      <c r="F191" s="256"/>
      <c r="G191" s="256"/>
      <c r="H191" s="103"/>
      <c r="I191" s="121"/>
      <c r="J191" s="247"/>
      <c r="K191" s="103"/>
      <c r="L191" s="103"/>
      <c r="M191" s="256"/>
      <c r="N191" s="103"/>
      <c r="P191" s="160"/>
    </row>
    <row r="192" spans="3:16" ht="12" customHeight="1">
      <c r="C192" s="70"/>
      <c r="D192" s="10"/>
      <c r="E192" s="10"/>
      <c r="F192" s="10"/>
      <c r="G192" s="10"/>
      <c r="H192" s="103"/>
      <c r="I192" s="121"/>
      <c r="K192" s="103"/>
      <c r="L192" s="103"/>
      <c r="M192" s="8"/>
      <c r="N192" s="103"/>
      <c r="P192" s="160"/>
    </row>
    <row r="193" spans="3:16" ht="12" customHeight="1">
      <c r="C193" s="66"/>
      <c r="H193" s="103"/>
      <c r="I193" s="121"/>
      <c r="K193" s="103"/>
      <c r="L193" s="103"/>
      <c r="M193" s="103"/>
      <c r="N193" s="103"/>
      <c r="P193" s="160"/>
    </row>
    <row r="194" spans="3:16" ht="12" customHeight="1" thickBot="1">
      <c r="C194" s="151" t="s">
        <v>145</v>
      </c>
      <c r="D194" s="116"/>
      <c r="E194" s="116"/>
      <c r="F194" s="116"/>
      <c r="G194" s="116"/>
      <c r="H194" s="117"/>
      <c r="I194" s="116"/>
      <c r="J194" s="116"/>
      <c r="K194" s="116"/>
      <c r="L194" s="116"/>
      <c r="M194" s="13"/>
      <c r="N194" s="13"/>
      <c r="P194" s="160"/>
    </row>
    <row r="195" spans="3:16" ht="12" customHeight="1">
      <c r="C195" s="118"/>
      <c r="D195" s="118"/>
      <c r="E195" s="118"/>
      <c r="F195" s="118"/>
      <c r="G195" s="118"/>
      <c r="H195" s="270" t="s">
        <v>0</v>
      </c>
      <c r="I195" s="270"/>
      <c r="J195" s="249"/>
      <c r="K195" s="270"/>
      <c r="L195" s="270"/>
      <c r="M195" s="7"/>
      <c r="N195" s="224" t="s">
        <v>1</v>
      </c>
      <c r="P195" s="160"/>
    </row>
    <row r="196" spans="3:16" ht="12" customHeight="1">
      <c r="C196" s="88" t="s">
        <v>12</v>
      </c>
      <c r="D196" s="119"/>
      <c r="E196" s="119"/>
      <c r="F196" s="119"/>
      <c r="G196" s="58"/>
      <c r="H196" s="63">
        <v>2020</v>
      </c>
      <c r="I196" s="65">
        <v>2019</v>
      </c>
      <c r="J196" s="10"/>
      <c r="K196" s="63"/>
      <c r="L196" s="65"/>
      <c r="M196" s="7"/>
      <c r="N196" s="225">
        <v>2019</v>
      </c>
      <c r="P196" s="160"/>
    </row>
    <row r="197" spans="3:16" ht="12" customHeight="1">
      <c r="C197" s="152" t="s">
        <v>138</v>
      </c>
      <c r="G197" s="10"/>
      <c r="H197" s="103"/>
      <c r="I197" s="103"/>
      <c r="K197" s="103"/>
      <c r="L197" s="103"/>
      <c r="M197" s="103"/>
      <c r="N197" s="103"/>
      <c r="P197" s="160"/>
    </row>
    <row r="198" spans="3:16" ht="12" customHeight="1">
      <c r="C198" s="66" t="s">
        <v>141</v>
      </c>
      <c r="G198" s="10"/>
      <c r="H198" s="103">
        <v>0</v>
      </c>
      <c r="I198" s="103">
        <v>115</v>
      </c>
      <c r="K198" s="103"/>
      <c r="L198" s="103"/>
      <c r="M198" s="103"/>
      <c r="N198" s="103">
        <v>170</v>
      </c>
      <c r="P198" s="160"/>
    </row>
    <row r="199" spans="3:16" ht="12" customHeight="1">
      <c r="C199" s="152" t="s">
        <v>142</v>
      </c>
      <c r="G199" s="10"/>
      <c r="H199" s="103"/>
      <c r="I199" s="103"/>
      <c r="K199" s="103"/>
      <c r="L199" s="103"/>
      <c r="M199" s="103"/>
      <c r="N199" s="103"/>
      <c r="P199" s="160"/>
    </row>
    <row r="200" spans="3:16" ht="12" customHeight="1">
      <c r="C200" s="66" t="s">
        <v>146</v>
      </c>
      <c r="G200" s="10"/>
      <c r="H200" s="103">
        <v>4.8</v>
      </c>
      <c r="I200" s="103">
        <v>5.8</v>
      </c>
      <c r="K200" s="103"/>
      <c r="L200" s="103"/>
      <c r="M200" s="103"/>
      <c r="N200" s="103">
        <v>5.6905479997723782</v>
      </c>
      <c r="P200" s="160"/>
    </row>
    <row r="201" spans="3:16" ht="12" customHeight="1">
      <c r="C201" s="66" t="s">
        <v>147</v>
      </c>
      <c r="G201" s="10"/>
      <c r="H201" s="103">
        <v>14.4</v>
      </c>
      <c r="I201" s="103">
        <v>22.3</v>
      </c>
      <c r="K201" s="103"/>
      <c r="L201" s="103"/>
      <c r="M201" s="103"/>
      <c r="N201" s="103">
        <v>9.6</v>
      </c>
      <c r="P201" s="160"/>
    </row>
    <row r="202" spans="3:16" ht="12" customHeight="1">
      <c r="C202" s="61" t="s">
        <v>63</v>
      </c>
      <c r="D202" s="15"/>
      <c r="E202" s="15"/>
      <c r="F202" s="15"/>
      <c r="G202" s="14"/>
      <c r="H202" s="104">
        <f>SUM(H198:H201)</f>
        <v>19.2</v>
      </c>
      <c r="I202" s="104">
        <v>143.1</v>
      </c>
      <c r="K202" s="104"/>
      <c r="L202" s="104"/>
      <c r="M202" s="103"/>
      <c r="N202" s="104">
        <v>185.29054799977237</v>
      </c>
      <c r="P202" s="160"/>
    </row>
    <row r="203" spans="3:16" ht="12" customHeight="1">
      <c r="C203" s="66"/>
      <c r="H203" s="103"/>
      <c r="I203" s="121"/>
      <c r="K203" s="103"/>
      <c r="L203" s="121"/>
      <c r="M203" s="103"/>
      <c r="N203" s="103"/>
      <c r="P203" s="160"/>
    </row>
    <row r="204" spans="3:16" ht="12" customHeight="1">
      <c r="C204" s="66"/>
      <c r="H204" s="103"/>
      <c r="I204" s="121"/>
      <c r="K204" s="103"/>
      <c r="L204" s="121"/>
      <c r="M204" s="103"/>
      <c r="N204" s="103"/>
      <c r="P204" s="160"/>
    </row>
    <row r="205" spans="3:16" ht="12" customHeight="1" thickBot="1">
      <c r="C205" s="151" t="s">
        <v>167</v>
      </c>
      <c r="D205" s="116"/>
      <c r="E205" s="116"/>
      <c r="F205" s="116"/>
      <c r="G205" s="116"/>
      <c r="H205" s="117"/>
      <c r="I205" s="116"/>
      <c r="J205" s="116"/>
      <c r="K205" s="117"/>
      <c r="L205" s="116"/>
      <c r="M205" s="53"/>
      <c r="N205" s="53"/>
      <c r="P205" s="160"/>
    </row>
    <row r="206" spans="3:16" ht="12" customHeight="1">
      <c r="C206" s="118"/>
      <c r="D206" s="118"/>
      <c r="E206" s="118"/>
      <c r="F206" s="118"/>
      <c r="G206" s="118"/>
      <c r="H206" s="270" t="s">
        <v>0</v>
      </c>
      <c r="I206" s="270"/>
      <c r="J206" s="211"/>
      <c r="K206" s="270"/>
      <c r="L206" s="270"/>
      <c r="M206" s="4"/>
      <c r="N206" s="57" t="s">
        <v>1</v>
      </c>
      <c r="P206" s="160"/>
    </row>
    <row r="207" spans="3:16" ht="12" customHeight="1">
      <c r="C207" s="119" t="s">
        <v>12</v>
      </c>
      <c r="D207" s="119"/>
      <c r="E207" s="119"/>
      <c r="F207" s="119"/>
      <c r="G207" s="58"/>
      <c r="H207" s="63">
        <v>2020</v>
      </c>
      <c r="I207" s="65">
        <v>2019</v>
      </c>
      <c r="J207" s="62"/>
      <c r="K207" s="63"/>
      <c r="L207" s="65"/>
      <c r="M207" s="4"/>
      <c r="N207" s="54">
        <v>2019</v>
      </c>
      <c r="P207" s="160"/>
    </row>
    <row r="208" spans="3:16" ht="12" customHeight="1">
      <c r="C208" s="66" t="s">
        <v>217</v>
      </c>
      <c r="D208" s="58"/>
      <c r="E208" s="58"/>
      <c r="F208" s="58"/>
      <c r="G208" s="58"/>
      <c r="H208" s="179">
        <f>-H187</f>
        <v>-1184.8000000000002</v>
      </c>
      <c r="I208" s="179">
        <v>-1184.1999999999998</v>
      </c>
      <c r="J208" s="175"/>
      <c r="K208" s="179"/>
      <c r="L208" s="179"/>
      <c r="M208" s="179"/>
      <c r="N208" s="179">
        <v>-1091.0999999999999</v>
      </c>
      <c r="P208" s="160"/>
    </row>
    <row r="209" spans="2:16" ht="12" customHeight="1">
      <c r="C209" s="58" t="s">
        <v>44</v>
      </c>
      <c r="D209" s="58"/>
      <c r="E209" s="58"/>
      <c r="F209" s="58"/>
      <c r="G209" s="58"/>
      <c r="H209" s="179">
        <v>266.89999999999998</v>
      </c>
      <c r="I209" s="179">
        <v>90.4</v>
      </c>
      <c r="J209" s="62"/>
      <c r="K209" s="179"/>
      <c r="L209" s="179"/>
      <c r="M209" s="179"/>
      <c r="N209" s="179">
        <v>40.6</v>
      </c>
      <c r="P209" s="160"/>
    </row>
    <row r="210" spans="2:16" ht="12" customHeight="1">
      <c r="C210" s="58" t="s">
        <v>195</v>
      </c>
      <c r="D210" s="58"/>
      <c r="E210" s="58"/>
      <c r="F210" s="58"/>
      <c r="G210" s="58"/>
      <c r="H210" s="179">
        <v>41.4</v>
      </c>
      <c r="I210" s="179">
        <v>42.1</v>
      </c>
      <c r="J210" s="62"/>
      <c r="K210" s="179"/>
      <c r="L210" s="179"/>
      <c r="M210" s="179"/>
      <c r="N210" s="179">
        <v>43</v>
      </c>
      <c r="P210" s="160"/>
    </row>
    <row r="211" spans="2:16" ht="12" customHeight="1">
      <c r="C211" s="61" t="s">
        <v>253</v>
      </c>
      <c r="D211" s="61"/>
      <c r="E211" s="61"/>
      <c r="F211" s="61"/>
      <c r="G211" s="70"/>
      <c r="H211" s="178">
        <f>SUM(H208:H210)</f>
        <v>-876.50000000000023</v>
      </c>
      <c r="I211" s="178">
        <v>-1051.6999999999998</v>
      </c>
      <c r="J211" s="62"/>
      <c r="K211" s="178"/>
      <c r="L211" s="178"/>
      <c r="M211" s="180"/>
      <c r="N211" s="178">
        <v>-1007.5</v>
      </c>
      <c r="P211" s="160"/>
    </row>
    <row r="212" spans="2:16" ht="12" customHeight="1">
      <c r="C212" s="70"/>
      <c r="D212" s="70"/>
      <c r="E212" s="70"/>
      <c r="F212" s="70"/>
      <c r="G212" s="70"/>
      <c r="H212" s="179"/>
      <c r="I212" s="179"/>
      <c r="J212" s="62"/>
      <c r="K212" s="179"/>
      <c r="L212" s="179"/>
      <c r="M212" s="179"/>
      <c r="N212" s="179"/>
      <c r="P212" s="160"/>
    </row>
    <row r="213" spans="2:16" ht="12" customHeight="1">
      <c r="C213" s="58" t="s">
        <v>204</v>
      </c>
      <c r="D213" s="58"/>
      <c r="E213" s="58"/>
      <c r="F213" s="58"/>
      <c r="G213" s="58"/>
      <c r="H213" s="179">
        <v>-40.5</v>
      </c>
      <c r="I213" s="179">
        <v>-46.5</v>
      </c>
      <c r="J213" s="175"/>
      <c r="K213" s="179"/>
      <c r="L213" s="179"/>
      <c r="M213" s="179"/>
      <c r="N213" s="179">
        <v>-46.1</v>
      </c>
      <c r="P213" s="160"/>
    </row>
    <row r="214" spans="2:16" ht="12" customHeight="1">
      <c r="C214" s="58" t="s">
        <v>205</v>
      </c>
      <c r="D214" s="58"/>
      <c r="E214" s="58"/>
      <c r="F214" s="58"/>
      <c r="G214" s="58"/>
      <c r="H214" s="179">
        <v>-135.5</v>
      </c>
      <c r="I214" s="179">
        <v>-184.7</v>
      </c>
      <c r="J214" s="175"/>
      <c r="K214" s="179"/>
      <c r="L214" s="179"/>
      <c r="M214" s="179"/>
      <c r="N214" s="179">
        <v>-151</v>
      </c>
      <c r="P214" s="160"/>
    </row>
    <row r="215" spans="2:16" ht="12" customHeight="1">
      <c r="C215" s="61" t="s">
        <v>254</v>
      </c>
      <c r="D215" s="122"/>
      <c r="E215" s="122"/>
      <c r="F215" s="122"/>
      <c r="G215" s="58"/>
      <c r="H215" s="177">
        <f>SUM(H211:H214)</f>
        <v>-1052.5000000000002</v>
      </c>
      <c r="I215" s="177">
        <v>-1282.8999999999999</v>
      </c>
      <c r="J215" s="62"/>
      <c r="K215" s="177"/>
      <c r="L215" s="177"/>
      <c r="M215" s="56"/>
      <c r="N215" s="177">
        <v>-1204.5999999999999</v>
      </c>
      <c r="P215" s="160"/>
    </row>
    <row r="216" spans="2:16" ht="12" customHeight="1">
      <c r="C216" s="168"/>
      <c r="D216" s="58"/>
      <c r="E216" s="58"/>
      <c r="F216" s="58"/>
      <c r="G216" s="58"/>
      <c r="H216" s="120"/>
      <c r="I216" s="121"/>
      <c r="J216" s="62"/>
      <c r="K216" s="120"/>
      <c r="L216" s="121"/>
      <c r="M216" s="4"/>
      <c r="N216" s="62"/>
      <c r="P216" s="160"/>
    </row>
    <row r="217" spans="2:16" ht="12" customHeight="1">
      <c r="D217" s="58"/>
      <c r="E217" s="58"/>
      <c r="F217" s="58"/>
      <c r="G217" s="58"/>
      <c r="H217" s="120"/>
      <c r="I217" s="121"/>
      <c r="J217" s="10"/>
      <c r="K217" s="120"/>
      <c r="L217" s="121"/>
      <c r="N217" s="62"/>
      <c r="P217" s="160"/>
    </row>
    <row r="218" spans="2:16" ht="12" customHeight="1">
      <c r="H218" s="103"/>
      <c r="I218" s="121"/>
      <c r="K218" s="103"/>
      <c r="L218" s="103"/>
      <c r="P218" s="160"/>
    </row>
    <row r="219" spans="2:16" ht="12" customHeight="1">
      <c r="H219" s="103"/>
      <c r="I219" s="121"/>
      <c r="K219" s="103"/>
      <c r="L219" s="103"/>
      <c r="P219" s="160"/>
    </row>
    <row r="220" spans="2:16" ht="12" customHeight="1">
      <c r="B220" s="207" t="s">
        <v>151</v>
      </c>
      <c r="C220" s="70"/>
      <c r="H220" s="103"/>
      <c r="I220" s="121"/>
      <c r="K220" s="103"/>
      <c r="L220" s="103"/>
      <c r="P220" s="160"/>
    </row>
    <row r="221" spans="2:16" ht="12" customHeight="1">
      <c r="H221" s="103"/>
      <c r="I221" s="121"/>
      <c r="K221" s="103"/>
      <c r="L221" s="103"/>
      <c r="P221" s="160"/>
    </row>
    <row r="222" spans="2:16" ht="12" customHeight="1" thickBot="1">
      <c r="C222" s="153" t="s">
        <v>152</v>
      </c>
      <c r="D222" s="12"/>
      <c r="E222" s="12"/>
      <c r="F222" s="12"/>
      <c r="G222" s="12"/>
      <c r="M222" s="12"/>
      <c r="N222" s="12"/>
      <c r="P222" s="160"/>
    </row>
    <row r="223" spans="2:16" ht="12" customHeight="1">
      <c r="C223" s="118"/>
      <c r="D223" s="118"/>
      <c r="E223" s="118"/>
      <c r="F223" s="118"/>
      <c r="G223" s="118"/>
      <c r="H223" s="276" t="s">
        <v>11</v>
      </c>
      <c r="I223" s="276"/>
      <c r="J223" s="276"/>
      <c r="K223" s="275" t="s">
        <v>7</v>
      </c>
      <c r="L223" s="275"/>
      <c r="N223" s="4" t="s">
        <v>130</v>
      </c>
      <c r="P223" s="160"/>
    </row>
    <row r="224" spans="2:16" ht="12" customHeight="1">
      <c r="C224" s="118"/>
      <c r="D224" s="118"/>
      <c r="E224" s="118"/>
      <c r="F224" s="118"/>
      <c r="G224" s="118"/>
      <c r="H224" s="274" t="s">
        <v>0</v>
      </c>
      <c r="I224" s="274"/>
      <c r="J224" s="274"/>
      <c r="K224" s="270" t="s">
        <v>0</v>
      </c>
      <c r="L224" s="270"/>
      <c r="N224" s="57" t="s">
        <v>1</v>
      </c>
      <c r="P224" s="160"/>
    </row>
    <row r="225" spans="2:16" ht="12" customHeight="1">
      <c r="C225" s="157"/>
      <c r="D225" s="58"/>
      <c r="E225" s="58"/>
      <c r="F225" s="58"/>
      <c r="G225" s="58"/>
      <c r="H225" s="63">
        <v>2020</v>
      </c>
      <c r="I225" s="65">
        <v>2019</v>
      </c>
      <c r="K225" s="63">
        <v>2020</v>
      </c>
      <c r="L225" s="65">
        <v>2019</v>
      </c>
      <c r="N225" s="54">
        <v>2019</v>
      </c>
      <c r="P225" s="160"/>
    </row>
    <row r="226" spans="2:16" ht="12" customHeight="1">
      <c r="C226" s="154" t="s">
        <v>153</v>
      </c>
      <c r="H226" s="192">
        <v>-0.32313248329531363</v>
      </c>
      <c r="I226" s="192">
        <v>-0.19236992232492936</v>
      </c>
      <c r="J226" s="185"/>
      <c r="K226" s="186">
        <v>-0.32313248329531363</v>
      </c>
      <c r="L226" s="184">
        <v>-0.19236992232492936</v>
      </c>
      <c r="M226" s="185"/>
      <c r="N226" s="187">
        <v>-0.21167081742050542</v>
      </c>
      <c r="P226" s="160"/>
    </row>
    <row r="227" spans="2:16" ht="12" customHeight="1">
      <c r="C227" s="155" t="s">
        <v>154</v>
      </c>
      <c r="D227" s="110"/>
      <c r="E227" s="110"/>
      <c r="F227" s="110"/>
      <c r="G227" s="10"/>
      <c r="H227" s="193">
        <v>-0.32103305965698709</v>
      </c>
      <c r="I227" s="172">
        <v>-0.19129436537689168</v>
      </c>
      <c r="J227" s="185"/>
      <c r="K227" s="188">
        <v>-0.32103305965698709</v>
      </c>
      <c r="L227" s="172">
        <v>-0.19129436537689168</v>
      </c>
      <c r="M227" s="185"/>
      <c r="N227" s="172">
        <v>-0.21043482808019348</v>
      </c>
      <c r="P227" s="160"/>
    </row>
    <row r="228" spans="2:16" ht="12" customHeight="1">
      <c r="C228" s="156" t="s">
        <v>155</v>
      </c>
      <c r="F228" s="7"/>
      <c r="G228" s="7"/>
      <c r="H228" s="162">
        <v>363693301</v>
      </c>
      <c r="I228" s="162">
        <v>338578257</v>
      </c>
      <c r="J228" s="163"/>
      <c r="K228" s="162">
        <v>363693301</v>
      </c>
      <c r="L228" s="162">
        <v>338578257</v>
      </c>
      <c r="M228" s="163"/>
      <c r="N228" s="162">
        <v>338578257</v>
      </c>
      <c r="P228" s="160"/>
    </row>
    <row r="229" spans="2:16" ht="12" customHeight="1">
      <c r="C229" s="156" t="s">
        <v>156</v>
      </c>
      <c r="H229" s="162">
        <v>366071705</v>
      </c>
      <c r="I229" s="162">
        <v>340481921</v>
      </c>
      <c r="J229" s="163"/>
      <c r="K229" s="162">
        <v>366071705</v>
      </c>
      <c r="L229" s="162">
        <v>340481921</v>
      </c>
      <c r="M229" s="163"/>
      <c r="N229" s="162">
        <v>340566897</v>
      </c>
      <c r="P229" s="160"/>
    </row>
    <row r="230" spans="2:16" ht="12" customHeight="1">
      <c r="C230" s="156"/>
      <c r="H230" s="103"/>
      <c r="I230" s="121"/>
      <c r="J230" s="7"/>
      <c r="K230" s="103"/>
      <c r="L230" s="103"/>
      <c r="P230" s="160"/>
    </row>
    <row r="231" spans="2:16" ht="12" customHeight="1">
      <c r="C231" s="156"/>
      <c r="H231" s="103"/>
      <c r="I231" s="121"/>
      <c r="K231" s="4"/>
      <c r="L231" s="103"/>
      <c r="P231" s="160"/>
    </row>
    <row r="232" spans="2:16" ht="12" customHeight="1">
      <c r="H232" s="103"/>
      <c r="I232" s="121"/>
      <c r="K232" s="103"/>
      <c r="L232" s="103"/>
      <c r="P232" s="160"/>
    </row>
    <row r="233" spans="2:16" ht="12" customHeight="1">
      <c r="H233" s="103"/>
      <c r="I233" s="255"/>
      <c r="K233" s="103"/>
      <c r="L233" s="103"/>
      <c r="P233" s="160"/>
    </row>
    <row r="234" spans="2:16" ht="12" customHeight="1">
      <c r="B234" s="207" t="s">
        <v>157</v>
      </c>
      <c r="C234" s="158"/>
      <c r="H234" s="103"/>
      <c r="I234" s="255"/>
      <c r="K234" s="103"/>
      <c r="L234" s="103"/>
      <c r="P234" s="160"/>
    </row>
    <row r="235" spans="2:16" ht="12" customHeight="1">
      <c r="H235" s="103"/>
      <c r="I235" s="121"/>
      <c r="K235" s="103"/>
      <c r="L235" s="103"/>
      <c r="P235" s="160"/>
    </row>
    <row r="236" spans="2:16" ht="12" customHeight="1" thickBot="1">
      <c r="C236" s="116" t="s">
        <v>162</v>
      </c>
      <c r="D236" s="12"/>
      <c r="E236" s="12"/>
      <c r="F236" s="12"/>
      <c r="G236" s="12"/>
      <c r="M236" s="12"/>
      <c r="N236" s="12"/>
      <c r="P236" s="160"/>
    </row>
    <row r="237" spans="2:16" ht="12" customHeight="1">
      <c r="C237" s="118"/>
      <c r="D237" s="118"/>
      <c r="E237" s="118"/>
      <c r="F237" s="118"/>
      <c r="G237" s="118"/>
      <c r="H237" s="276" t="s">
        <v>11</v>
      </c>
      <c r="I237" s="276"/>
      <c r="J237" s="276"/>
      <c r="K237" s="275" t="s">
        <v>7</v>
      </c>
      <c r="L237" s="275"/>
      <c r="N237" s="4" t="s">
        <v>130</v>
      </c>
      <c r="P237" s="160"/>
    </row>
    <row r="238" spans="2:16" ht="12" customHeight="1">
      <c r="C238" s="118"/>
      <c r="D238" s="118"/>
      <c r="E238" s="118"/>
      <c r="F238" s="118"/>
      <c r="G238" s="118"/>
      <c r="H238" s="274" t="s">
        <v>0</v>
      </c>
      <c r="I238" s="274"/>
      <c r="J238" s="274"/>
      <c r="K238" s="270" t="s">
        <v>0</v>
      </c>
      <c r="L238" s="270"/>
      <c r="N238" s="57" t="s">
        <v>1</v>
      </c>
      <c r="P238" s="160"/>
    </row>
    <row r="239" spans="2:16" ht="12" customHeight="1">
      <c r="C239" s="88" t="s">
        <v>12</v>
      </c>
      <c r="D239" s="119"/>
      <c r="E239" s="119"/>
      <c r="F239" s="119"/>
      <c r="G239" s="58"/>
      <c r="H239" s="63">
        <v>2020</v>
      </c>
      <c r="I239" s="65">
        <v>2019</v>
      </c>
      <c r="K239" s="63">
        <v>2020</v>
      </c>
      <c r="L239" s="65">
        <v>2019</v>
      </c>
      <c r="N239" s="54">
        <v>2019</v>
      </c>
      <c r="P239" s="160"/>
    </row>
    <row r="240" spans="2:16" ht="12" customHeight="1">
      <c r="H240" s="103"/>
      <c r="I240" s="103"/>
      <c r="J240" s="103"/>
      <c r="K240" s="103"/>
      <c r="L240" s="103"/>
      <c r="M240" s="103"/>
      <c r="N240" s="103"/>
      <c r="P240" s="160"/>
    </row>
    <row r="241" spans="1:16" ht="12" customHeight="1">
      <c r="C241" s="66" t="s">
        <v>261</v>
      </c>
      <c r="H241" s="103">
        <v>7.4</v>
      </c>
      <c r="I241" s="103">
        <v>-7.1</v>
      </c>
      <c r="J241" s="103"/>
      <c r="K241" s="103">
        <v>7.4</v>
      </c>
      <c r="L241" s="103">
        <v>-7.1</v>
      </c>
      <c r="M241" s="103"/>
      <c r="N241" s="103">
        <v>-8.1</v>
      </c>
      <c r="P241" s="160"/>
    </row>
    <row r="242" spans="1:16" ht="12" customHeight="1">
      <c r="C242" s="76" t="s">
        <v>158</v>
      </c>
      <c r="G242" s="10"/>
      <c r="H242" s="103">
        <v>0</v>
      </c>
      <c r="I242" s="103">
        <v>0</v>
      </c>
      <c r="J242" s="103"/>
      <c r="K242" s="103">
        <v>0</v>
      </c>
      <c r="L242" s="103">
        <v>0</v>
      </c>
      <c r="M242" s="103"/>
      <c r="N242" s="103">
        <v>0</v>
      </c>
      <c r="P242" s="160"/>
    </row>
    <row r="243" spans="1:16" ht="12" customHeight="1">
      <c r="C243" s="124" t="s">
        <v>29</v>
      </c>
      <c r="D243" s="6"/>
      <c r="E243" s="6"/>
      <c r="F243" s="6"/>
      <c r="G243" s="10"/>
      <c r="H243" s="104">
        <f>SUM(H241:H242)</f>
        <v>7.4</v>
      </c>
      <c r="I243" s="104">
        <v>-7.1</v>
      </c>
      <c r="J243" s="103"/>
      <c r="K243" s="104">
        <f>SUM(K241:K242)</f>
        <v>7.4</v>
      </c>
      <c r="L243" s="104">
        <v>-7.1</v>
      </c>
      <c r="M243" s="103"/>
      <c r="N243" s="104">
        <v>-8.1</v>
      </c>
      <c r="P243" s="160"/>
    </row>
    <row r="244" spans="1:16" ht="12" customHeight="1">
      <c r="C244" s="77" t="s">
        <v>159</v>
      </c>
      <c r="G244" s="10"/>
      <c r="H244" s="103">
        <v>-5.5</v>
      </c>
      <c r="I244" s="103">
        <v>1.8</v>
      </c>
      <c r="J244" s="103"/>
      <c r="K244" s="103">
        <v>-5.5</v>
      </c>
      <c r="L244" s="103">
        <v>1.8</v>
      </c>
      <c r="M244" s="103"/>
      <c r="N244" s="103">
        <v>2.2000000000000002</v>
      </c>
      <c r="P244" s="160"/>
    </row>
    <row r="245" spans="1:16" ht="12" customHeight="1">
      <c r="C245" s="152" t="s">
        <v>160</v>
      </c>
      <c r="G245" s="10"/>
      <c r="H245" s="103">
        <v>0</v>
      </c>
      <c r="I245" s="103">
        <v>0.8</v>
      </c>
      <c r="J245" s="103"/>
      <c r="K245" s="103">
        <v>0</v>
      </c>
      <c r="L245" s="103">
        <v>0.8</v>
      </c>
      <c r="M245" s="103"/>
      <c r="N245" s="103">
        <v>0</v>
      </c>
      <c r="P245" s="160"/>
    </row>
    <row r="246" spans="1:16" ht="12" customHeight="1">
      <c r="C246" s="124" t="s">
        <v>30</v>
      </c>
      <c r="D246" s="6"/>
      <c r="E246" s="6"/>
      <c r="F246" s="6"/>
      <c r="G246" s="10"/>
      <c r="H246" s="104">
        <f>SUM(H244:H245)</f>
        <v>-5.5</v>
      </c>
      <c r="I246" s="104">
        <v>2.6</v>
      </c>
      <c r="J246" s="103"/>
      <c r="K246" s="104">
        <f>SUM(K244:K245)</f>
        <v>-5.5</v>
      </c>
      <c r="L246" s="104">
        <v>2.6</v>
      </c>
      <c r="M246" s="103"/>
      <c r="N246" s="104">
        <v>2.2000000000000002</v>
      </c>
      <c r="P246" s="160"/>
    </row>
    <row r="247" spans="1:16" ht="12" customHeight="1">
      <c r="C247" s="76"/>
      <c r="H247" s="103"/>
      <c r="I247" s="103"/>
      <c r="J247" s="103"/>
      <c r="K247" s="103"/>
      <c r="L247" s="103"/>
      <c r="M247" s="103"/>
      <c r="N247" s="103"/>
      <c r="P247" s="160"/>
    </row>
    <row r="248" spans="1:16" ht="12" customHeight="1">
      <c r="H248" s="103"/>
      <c r="I248" s="103"/>
      <c r="J248" s="103"/>
      <c r="K248" s="103"/>
      <c r="L248" s="103"/>
      <c r="M248" s="103"/>
      <c r="N248" s="103"/>
      <c r="P248" s="160"/>
    </row>
    <row r="249" spans="1:16" ht="12" customHeight="1">
      <c r="H249" s="103"/>
      <c r="I249" s="103"/>
      <c r="J249" s="103"/>
      <c r="K249" s="103"/>
      <c r="L249" s="103"/>
      <c r="M249" s="103"/>
      <c r="N249" s="103"/>
      <c r="P249" s="160"/>
    </row>
    <row r="250" spans="1:16" ht="12" customHeight="1">
      <c r="H250" s="103"/>
      <c r="I250" s="103"/>
      <c r="J250" s="103"/>
      <c r="K250" s="103"/>
      <c r="L250" s="103"/>
      <c r="M250" s="103"/>
      <c r="N250" s="103"/>
      <c r="P250" s="160"/>
    </row>
    <row r="251" spans="1:16" ht="12" customHeight="1">
      <c r="B251" s="208" t="s">
        <v>161</v>
      </c>
      <c r="C251" s="158"/>
      <c r="H251" s="103"/>
      <c r="I251" s="103"/>
      <c r="J251" s="103"/>
      <c r="K251" s="103"/>
      <c r="L251" s="103"/>
      <c r="M251" s="103"/>
      <c r="N251" s="103"/>
      <c r="P251" s="160"/>
    </row>
    <row r="252" spans="1:16" ht="12" customHeight="1">
      <c r="H252" s="103"/>
      <c r="I252" s="103"/>
      <c r="J252" s="103"/>
      <c r="K252" s="103"/>
      <c r="L252" s="103"/>
      <c r="M252" s="103"/>
      <c r="N252" s="103"/>
      <c r="P252" s="160"/>
    </row>
    <row r="253" spans="1:16" ht="12" customHeight="1" thickBot="1">
      <c r="C253" s="116" t="s">
        <v>258</v>
      </c>
      <c r="D253" s="12"/>
      <c r="E253" s="12"/>
      <c r="F253" s="12"/>
      <c r="G253" s="12"/>
      <c r="M253" s="12"/>
      <c r="N253" s="12"/>
      <c r="P253" s="160"/>
    </row>
    <row r="254" spans="1:16" ht="12" customHeight="1">
      <c r="C254" s="118"/>
      <c r="D254" s="118"/>
      <c r="E254" s="118"/>
      <c r="F254" s="118"/>
      <c r="G254" s="118"/>
      <c r="H254" s="276" t="s">
        <v>11</v>
      </c>
      <c r="I254" s="276"/>
      <c r="J254" s="276"/>
      <c r="K254" s="275" t="s">
        <v>7</v>
      </c>
      <c r="L254" s="275"/>
      <c r="N254" s="4" t="s">
        <v>130</v>
      </c>
      <c r="P254" s="160"/>
    </row>
    <row r="255" spans="1:16" ht="12" customHeight="1">
      <c r="C255" s="118"/>
      <c r="D255" s="118"/>
      <c r="E255" s="118"/>
      <c r="F255" s="118"/>
      <c r="G255" s="118"/>
      <c r="H255" s="274" t="s">
        <v>0</v>
      </c>
      <c r="I255" s="274"/>
      <c r="J255" s="274"/>
      <c r="K255" s="270" t="s">
        <v>0</v>
      </c>
      <c r="L255" s="270"/>
      <c r="N255" s="57" t="s">
        <v>1</v>
      </c>
      <c r="P255" s="160"/>
    </row>
    <row r="256" spans="1:16" ht="12" customHeight="1">
      <c r="A256" s="7"/>
      <c r="C256" s="88" t="s">
        <v>12</v>
      </c>
      <c r="D256" s="119"/>
      <c r="E256" s="119"/>
      <c r="F256" s="119"/>
      <c r="G256" s="58"/>
      <c r="H256" s="63">
        <v>2020</v>
      </c>
      <c r="I256" s="65">
        <v>2019</v>
      </c>
      <c r="K256" s="63">
        <v>2020</v>
      </c>
      <c r="L256" s="65">
        <v>2019</v>
      </c>
      <c r="N256" s="54">
        <v>2019</v>
      </c>
      <c r="P256" s="160"/>
    </row>
    <row r="257" spans="1:16" ht="12" customHeight="1">
      <c r="A257" s="7"/>
      <c r="C257" s="159" t="s">
        <v>262</v>
      </c>
      <c r="D257" s="58"/>
      <c r="E257" s="58"/>
      <c r="F257" s="58"/>
      <c r="G257" s="58"/>
      <c r="H257" s="100">
        <f>+'IS and OCI'!G18</f>
        <v>-80.221119509999966</v>
      </c>
      <c r="I257" s="100">
        <v>-42.532272999999975</v>
      </c>
      <c r="J257" s="100"/>
      <c r="K257" s="100">
        <f>+'IS and OCI'!K18</f>
        <v>-80.221119509999966</v>
      </c>
      <c r="L257" s="100">
        <v>-42.532272999999975</v>
      </c>
      <c r="M257" s="100"/>
      <c r="N257" s="100">
        <v>54.632863580000048</v>
      </c>
      <c r="P257" s="160"/>
    </row>
    <row r="258" spans="1:16" ht="12" customHeight="1">
      <c r="A258" s="7"/>
      <c r="C258" s="66" t="s">
        <v>163</v>
      </c>
      <c r="H258" s="103">
        <f>-'Note 1 table'!H8</f>
        <v>39.5</v>
      </c>
      <c r="I258" s="103">
        <v>12.599999999999966</v>
      </c>
      <c r="J258" s="103"/>
      <c r="K258" s="103" t="e">
        <f>-'Note 1 table'!#REF!</f>
        <v>#REF!</v>
      </c>
      <c r="L258" s="103">
        <v>12.599999999999966</v>
      </c>
      <c r="M258" s="103"/>
      <c r="N258" s="103">
        <v>-50.699999999999932</v>
      </c>
      <c r="P258" s="160"/>
    </row>
    <row r="259" spans="1:16" ht="12" customHeight="1">
      <c r="A259" s="7"/>
      <c r="C259" s="66" t="s">
        <v>164</v>
      </c>
      <c r="H259" s="103">
        <v>-2.6788804900000005</v>
      </c>
      <c r="I259" s="103">
        <v>-2.7677269999999998</v>
      </c>
      <c r="J259" s="103"/>
      <c r="K259" s="103">
        <v>-2.6788804900000005</v>
      </c>
      <c r="L259" s="103">
        <v>-2.7677269999999998</v>
      </c>
      <c r="M259" s="103"/>
      <c r="N259" s="103">
        <v>-1.0328635800000185</v>
      </c>
      <c r="P259" s="160"/>
    </row>
    <row r="260" spans="1:16" ht="12" customHeight="1">
      <c r="A260" s="7"/>
      <c r="C260" s="66" t="s">
        <v>18</v>
      </c>
      <c r="H260" s="103">
        <f>-'IS and OCI'!G13</f>
        <v>43.8</v>
      </c>
      <c r="I260" s="103">
        <v>65.2</v>
      </c>
      <c r="J260" s="103"/>
      <c r="K260" s="103">
        <f>-'IS and OCI'!K13</f>
        <v>43.8</v>
      </c>
      <c r="L260" s="103">
        <v>65.2</v>
      </c>
      <c r="M260" s="103"/>
      <c r="N260" s="103">
        <v>437.4</v>
      </c>
      <c r="P260" s="160"/>
    </row>
    <row r="261" spans="1:16" ht="12" customHeight="1">
      <c r="A261" s="7"/>
      <c r="C261" s="66" t="s">
        <v>19</v>
      </c>
      <c r="H261" s="103">
        <v>28.7</v>
      </c>
      <c r="I261" s="103">
        <v>34.1</v>
      </c>
      <c r="J261" s="103"/>
      <c r="K261" s="103">
        <v>28.7</v>
      </c>
      <c r="L261" s="103">
        <v>34.1</v>
      </c>
      <c r="M261" s="103"/>
      <c r="N261" s="103">
        <v>115.8</v>
      </c>
      <c r="P261" s="160"/>
    </row>
    <row r="262" spans="1:16" ht="12" customHeight="1">
      <c r="A262" s="7"/>
      <c r="C262" s="66" t="s">
        <v>280</v>
      </c>
      <c r="H262" s="103">
        <f>-'IS and OCI'!G15</f>
        <v>51.4</v>
      </c>
      <c r="I262" s="103">
        <v>0</v>
      </c>
      <c r="J262" s="103"/>
      <c r="K262" s="103">
        <f>-'IS and OCI'!K15</f>
        <v>51.4</v>
      </c>
      <c r="L262" s="103">
        <v>0</v>
      </c>
      <c r="M262" s="103"/>
      <c r="N262" s="103">
        <v>0</v>
      </c>
      <c r="P262" s="160"/>
    </row>
    <row r="263" spans="1:16" ht="12" customHeight="1">
      <c r="C263" s="61" t="s">
        <v>285</v>
      </c>
      <c r="D263" s="15"/>
      <c r="E263" s="15"/>
      <c r="F263" s="15"/>
      <c r="H263" s="104">
        <f>SUM(H257:H262)</f>
        <v>80.500000000000028</v>
      </c>
      <c r="I263" s="104">
        <f>SUM(I257:I262)</f>
        <v>66.599999999999994</v>
      </c>
      <c r="J263" s="103"/>
      <c r="K263" s="104" t="e">
        <f>SUM(K257:K262)</f>
        <v>#REF!</v>
      </c>
      <c r="L263" s="104">
        <f>SUM(L257:L262)</f>
        <v>66.599999999999994</v>
      </c>
      <c r="M263" s="103"/>
      <c r="N263" s="104">
        <f>SUM(N257:N262)</f>
        <v>556.1</v>
      </c>
      <c r="P263" s="160"/>
    </row>
    <row r="264" spans="1:16" ht="12" customHeight="1">
      <c r="C264" s="66"/>
      <c r="H264" s="103"/>
      <c r="I264" s="103"/>
      <c r="J264" s="103"/>
      <c r="K264" s="103"/>
      <c r="L264" s="103"/>
      <c r="M264" s="103"/>
      <c r="N264" s="103"/>
      <c r="P264" s="160"/>
    </row>
    <row r="265" spans="1:16" ht="12" customHeight="1">
      <c r="C265" s="159"/>
      <c r="H265" s="103"/>
      <c r="I265" s="103"/>
      <c r="J265" s="103"/>
      <c r="K265" s="103"/>
      <c r="L265" s="103"/>
      <c r="M265" s="103"/>
      <c r="N265" s="103"/>
      <c r="P265" s="160"/>
    </row>
    <row r="266" spans="1:16" ht="12" customHeight="1" thickBot="1">
      <c r="C266" s="116" t="s">
        <v>257</v>
      </c>
      <c r="D266" s="12"/>
      <c r="E266" s="12"/>
      <c r="F266" s="12"/>
      <c r="G266" s="12"/>
      <c r="M266" s="12"/>
      <c r="N266" s="12"/>
      <c r="P266" s="160"/>
    </row>
    <row r="267" spans="1:16" ht="12" customHeight="1">
      <c r="C267" s="118"/>
      <c r="D267" s="118"/>
      <c r="E267" s="118"/>
      <c r="F267" s="118"/>
      <c r="G267" s="118"/>
      <c r="H267" s="276" t="s">
        <v>11</v>
      </c>
      <c r="I267" s="276"/>
      <c r="J267" s="276"/>
      <c r="K267" s="275" t="s">
        <v>7</v>
      </c>
      <c r="L267" s="275"/>
      <c r="N267" s="4" t="s">
        <v>130</v>
      </c>
      <c r="P267" s="160"/>
    </row>
    <row r="268" spans="1:16" ht="12" customHeight="1">
      <c r="C268" s="118"/>
      <c r="D268" s="118"/>
      <c r="E268" s="118"/>
      <c r="F268" s="118"/>
      <c r="G268" s="118"/>
      <c r="H268" s="274" t="s">
        <v>0</v>
      </c>
      <c r="I268" s="274"/>
      <c r="J268" s="274"/>
      <c r="K268" s="270" t="s">
        <v>0</v>
      </c>
      <c r="L268" s="270"/>
      <c r="N268" s="57" t="s">
        <v>1</v>
      </c>
      <c r="P268" s="160"/>
    </row>
    <row r="269" spans="1:16" ht="12" customHeight="1">
      <c r="C269" s="88" t="s">
        <v>12</v>
      </c>
      <c r="D269" s="119"/>
      <c r="E269" s="119"/>
      <c r="F269" s="119"/>
      <c r="G269" s="58"/>
      <c r="H269" s="63">
        <v>2020</v>
      </c>
      <c r="I269" s="65">
        <v>2019</v>
      </c>
      <c r="K269" s="63">
        <v>2020</v>
      </c>
      <c r="L269" s="65">
        <v>2019</v>
      </c>
      <c r="N269" s="54">
        <v>2019</v>
      </c>
      <c r="P269" s="160"/>
    </row>
    <row r="270" spans="1:16" ht="12" customHeight="1">
      <c r="C270" s="159" t="s">
        <v>262</v>
      </c>
      <c r="D270" s="1"/>
      <c r="E270" s="1"/>
      <c r="F270" s="1"/>
      <c r="G270" s="1"/>
      <c r="H270" s="100">
        <f>+'IS and OCI'!G18</f>
        <v>-80.221119509999966</v>
      </c>
      <c r="I270" s="100">
        <v>-42.532272999999975</v>
      </c>
      <c r="J270" s="100"/>
      <c r="K270" s="100">
        <f>+'IS and OCI'!K18</f>
        <v>-80.221119509999966</v>
      </c>
      <c r="L270" s="100">
        <v>-42.532272999999975</v>
      </c>
      <c r="M270" s="100"/>
      <c r="N270" s="100">
        <v>54.632863580000048</v>
      </c>
      <c r="P270" s="160"/>
    </row>
    <row r="271" spans="1:16" ht="12" customHeight="1">
      <c r="C271" s="66" t="s">
        <v>165</v>
      </c>
      <c r="H271" s="103">
        <f>-'Note 1 table'!H8</f>
        <v>39.5</v>
      </c>
      <c r="I271" s="103">
        <v>12.599999999999966</v>
      </c>
      <c r="J271" s="103"/>
      <c r="K271" s="103" t="e">
        <f>-'Note 1 table'!#REF!</f>
        <v>#REF!</v>
      </c>
      <c r="L271" s="103">
        <v>12.599999999999966</v>
      </c>
      <c r="M271" s="103"/>
      <c r="N271" s="103">
        <v>-50.699999999999932</v>
      </c>
      <c r="P271" s="160"/>
    </row>
    <row r="272" spans="1:16" ht="12" customHeight="1">
      <c r="C272" s="66" t="s">
        <v>20</v>
      </c>
      <c r="H272" s="103">
        <v>-2.6788804900000005</v>
      </c>
      <c r="I272" s="103">
        <v>-2.7677269999999998</v>
      </c>
      <c r="J272" s="103"/>
      <c r="K272" s="103">
        <v>-2.6788804900000005</v>
      </c>
      <c r="L272" s="103">
        <v>-2.7677269999999998</v>
      </c>
      <c r="M272" s="103"/>
      <c r="N272" s="103">
        <v>-1.0328635800000185</v>
      </c>
      <c r="P272" s="160"/>
    </row>
    <row r="273" spans="2:16" ht="12" customHeight="1">
      <c r="C273" s="66" t="s">
        <v>166</v>
      </c>
      <c r="H273" s="103">
        <f>-'Note 1 table'!H13</f>
        <v>-28.999999999999993</v>
      </c>
      <c r="I273" s="103">
        <v>3.4000000000000057</v>
      </c>
      <c r="J273" s="103"/>
      <c r="K273" s="103" t="e">
        <f>-'Note 1 table'!#REF!</f>
        <v>#REF!</v>
      </c>
      <c r="L273" s="103">
        <v>3.4000000000000057</v>
      </c>
      <c r="M273" s="103"/>
      <c r="N273" s="103">
        <v>75.599999999999966</v>
      </c>
      <c r="P273" s="160"/>
    </row>
    <row r="274" spans="2:16" ht="12" customHeight="1">
      <c r="C274" s="66" t="s">
        <v>93</v>
      </c>
      <c r="H274" s="103">
        <f>-H45</f>
        <v>5.2</v>
      </c>
      <c r="I274" s="103">
        <v>0</v>
      </c>
      <c r="J274" s="103"/>
      <c r="K274" s="103">
        <f>-K45</f>
        <v>5.2</v>
      </c>
      <c r="L274" s="103">
        <v>0</v>
      </c>
      <c r="M274" s="103"/>
      <c r="N274" s="103">
        <v>17.899999999999999</v>
      </c>
      <c r="P274" s="160"/>
    </row>
    <row r="275" spans="2:16" ht="12" customHeight="1">
      <c r="C275" s="66" t="s">
        <v>280</v>
      </c>
      <c r="H275" s="103">
        <f>-'IS and OCI'!G15</f>
        <v>51.4</v>
      </c>
      <c r="I275" s="103">
        <v>0</v>
      </c>
      <c r="J275" s="103"/>
      <c r="K275" s="103">
        <f>-'IS and OCI'!K15</f>
        <v>51.4</v>
      </c>
      <c r="L275" s="103">
        <v>0</v>
      </c>
      <c r="M275" s="103"/>
      <c r="N275" s="103">
        <v>0</v>
      </c>
      <c r="P275" s="160"/>
    </row>
    <row r="276" spans="2:16" ht="12" customHeight="1">
      <c r="C276" s="61" t="s">
        <v>33</v>
      </c>
      <c r="D276" s="15"/>
      <c r="E276" s="15"/>
      <c r="F276" s="15"/>
      <c r="H276" s="104">
        <f>SUM(H270:H275)</f>
        <v>-15.799999999999947</v>
      </c>
      <c r="I276" s="104">
        <f>SUM(I270:I275)</f>
        <v>-29.300000000000004</v>
      </c>
      <c r="J276" s="103"/>
      <c r="K276" s="104" t="e">
        <f>SUM(K270:K275)</f>
        <v>#REF!</v>
      </c>
      <c r="L276" s="104">
        <f>SUM(L270:L275)</f>
        <v>-29.300000000000004</v>
      </c>
      <c r="M276" s="103"/>
      <c r="N276" s="104">
        <f>SUM(N270:N275)</f>
        <v>96.400000000000063</v>
      </c>
      <c r="P276" s="160"/>
    </row>
    <row r="277" spans="2:16" ht="12" customHeight="1">
      <c r="H277" s="103"/>
      <c r="I277" s="103"/>
      <c r="J277" s="103"/>
      <c r="K277" s="103"/>
      <c r="L277" s="103"/>
      <c r="M277" s="103"/>
      <c r="N277" s="103"/>
      <c r="P277" s="160"/>
    </row>
    <row r="278" spans="2:16" ht="12" customHeight="1">
      <c r="H278" s="103"/>
      <c r="I278" s="103"/>
      <c r="J278" s="103"/>
      <c r="K278" s="103"/>
      <c r="L278" s="103"/>
      <c r="M278" s="103"/>
      <c r="N278" s="103"/>
      <c r="P278" s="160"/>
    </row>
    <row r="279" spans="2:16" ht="12" customHeight="1">
      <c r="B279" s="208" t="s">
        <v>287</v>
      </c>
      <c r="H279" s="103"/>
      <c r="I279" s="103"/>
      <c r="J279" s="103"/>
      <c r="K279" s="103"/>
      <c r="L279" s="103"/>
      <c r="M279" s="103"/>
      <c r="N279" s="103"/>
      <c r="P279" s="160"/>
    </row>
    <row r="280" spans="2:16" ht="12" customHeight="1">
      <c r="C280" s="212" t="s">
        <v>288</v>
      </c>
      <c r="H280" s="103"/>
      <c r="I280" s="103"/>
      <c r="J280" s="103"/>
      <c r="K280" s="103"/>
      <c r="L280" s="103"/>
      <c r="M280" s="103"/>
      <c r="N280" s="103"/>
      <c r="P280" s="160"/>
    </row>
    <row r="281" spans="2:16" ht="12" customHeight="1">
      <c r="H281" s="103"/>
      <c r="I281" s="103"/>
      <c r="J281" s="103"/>
      <c r="K281" s="103"/>
      <c r="L281" s="103"/>
      <c r="M281" s="103"/>
      <c r="N281" s="103"/>
      <c r="P281" s="160"/>
    </row>
    <row r="282" spans="2:16" ht="12" customHeight="1">
      <c r="H282" s="103"/>
      <c r="I282" s="103"/>
      <c r="J282" s="103"/>
      <c r="K282" s="103"/>
      <c r="L282" s="103"/>
      <c r="M282" s="103"/>
      <c r="N282" s="103"/>
      <c r="P282" s="160"/>
    </row>
    <row r="283" spans="2:16" ht="12" customHeight="1">
      <c r="P283" s="160"/>
    </row>
    <row r="284" spans="2:16">
      <c r="P284" s="160"/>
    </row>
    <row r="285" spans="2:16">
      <c r="P285" s="160"/>
    </row>
    <row r="286" spans="2:16">
      <c r="P286" s="160"/>
    </row>
    <row r="287" spans="2:16">
      <c r="P287" s="160"/>
    </row>
    <row r="288" spans="2:16">
      <c r="P288" s="160"/>
    </row>
    <row r="289" spans="16:16">
      <c r="P289" s="160"/>
    </row>
    <row r="290" spans="16:16">
      <c r="P290" s="160"/>
    </row>
    <row r="291" spans="16:16">
      <c r="P291" s="160"/>
    </row>
    <row r="292" spans="16:16">
      <c r="P292" s="160"/>
    </row>
    <row r="293" spans="16:16">
      <c r="P293" s="160"/>
    </row>
    <row r="294" spans="16:16">
      <c r="P294" s="160"/>
    </row>
    <row r="295" spans="16:16">
      <c r="P295" s="160"/>
    </row>
    <row r="296" spans="16:16">
      <c r="P296" s="160"/>
    </row>
    <row r="297" spans="16:16">
      <c r="P297" s="160"/>
    </row>
    <row r="298" spans="16:16">
      <c r="P298" s="160"/>
    </row>
    <row r="299" spans="16:16">
      <c r="P299" s="160"/>
    </row>
    <row r="300" spans="16:16">
      <c r="P300" s="160"/>
    </row>
    <row r="301" spans="16:16">
      <c r="P301" s="160"/>
    </row>
    <row r="302" spans="16:16">
      <c r="P302" s="160"/>
    </row>
    <row r="303" spans="16:16">
      <c r="P303" s="160"/>
    </row>
    <row r="304" spans="16:16">
      <c r="P304" s="160"/>
    </row>
    <row r="305" spans="16:16">
      <c r="P305" s="160"/>
    </row>
    <row r="306" spans="16:16">
      <c r="P306" s="160"/>
    </row>
  </sheetData>
  <mergeCells count="66">
    <mergeCell ref="H11:J11"/>
    <mergeCell ref="K11:L11"/>
    <mergeCell ref="H10:J10"/>
    <mergeCell ref="K10:L10"/>
    <mergeCell ref="H55:J55"/>
    <mergeCell ref="K55:L55"/>
    <mergeCell ref="H66:J66"/>
    <mergeCell ref="K66:L66"/>
    <mergeCell ref="H23:J23"/>
    <mergeCell ref="K23:L23"/>
    <mergeCell ref="H24:J24"/>
    <mergeCell ref="H38:J38"/>
    <mergeCell ref="H54:J54"/>
    <mergeCell ref="K24:L24"/>
    <mergeCell ref="H39:J39"/>
    <mergeCell ref="K39:L39"/>
    <mergeCell ref="K38:L38"/>
    <mergeCell ref="H76:J76"/>
    <mergeCell ref="K76:L76"/>
    <mergeCell ref="H67:J67"/>
    <mergeCell ref="K67:L67"/>
    <mergeCell ref="H153:J153"/>
    <mergeCell ref="H91:J91"/>
    <mergeCell ref="K91:L91"/>
    <mergeCell ref="H92:J92"/>
    <mergeCell ref="K92:L92"/>
    <mergeCell ref="H125:J125"/>
    <mergeCell ref="K125:L125"/>
    <mergeCell ref="H138:I138"/>
    <mergeCell ref="H237:J237"/>
    <mergeCell ref="K237:L237"/>
    <mergeCell ref="H268:J268"/>
    <mergeCell ref="K268:L268"/>
    <mergeCell ref="H238:J238"/>
    <mergeCell ref="K238:L238"/>
    <mergeCell ref="H254:J254"/>
    <mergeCell ref="K254:L254"/>
    <mergeCell ref="H255:J255"/>
    <mergeCell ref="K255:L255"/>
    <mergeCell ref="H267:J267"/>
    <mergeCell ref="K267:L267"/>
    <mergeCell ref="K124:L124"/>
    <mergeCell ref="H223:J223"/>
    <mergeCell ref="K223:L223"/>
    <mergeCell ref="H224:J224"/>
    <mergeCell ref="K224:L224"/>
    <mergeCell ref="H176:I176"/>
    <mergeCell ref="H195:I195"/>
    <mergeCell ref="H154:J154"/>
    <mergeCell ref="K195:L195"/>
    <mergeCell ref="H77:J77"/>
    <mergeCell ref="K77:L77"/>
    <mergeCell ref="K206:L206"/>
    <mergeCell ref="K54:L54"/>
    <mergeCell ref="H103:J103"/>
    <mergeCell ref="K103:L103"/>
    <mergeCell ref="H104:J104"/>
    <mergeCell ref="K104:L104"/>
    <mergeCell ref="H114:J114"/>
    <mergeCell ref="K114:L114"/>
    <mergeCell ref="K154:L154"/>
    <mergeCell ref="H206:I206"/>
    <mergeCell ref="K153:L153"/>
    <mergeCell ref="H115:J115"/>
    <mergeCell ref="K115:L115"/>
    <mergeCell ref="H124:J12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9" tint="0.39997558519241921"/>
  </sheetPr>
  <dimension ref="C1:Q36"/>
  <sheetViews>
    <sheetView showGridLines="0" workbookViewId="0">
      <selection activeCell="E51" sqref="E51"/>
    </sheetView>
  </sheetViews>
  <sheetFormatPr defaultRowHeight="15"/>
  <cols>
    <col min="3" max="3" width="62.7109375" customWidth="1"/>
    <col min="4" max="4" width="1.7109375" customWidth="1"/>
    <col min="5" max="6" width="10.5703125" customWidth="1"/>
    <col min="7" max="7" width="1.7109375" customWidth="1"/>
    <col min="10" max="10" width="1.7109375" customWidth="1"/>
    <col min="14" max="14" width="9.140625" style="160"/>
  </cols>
  <sheetData>
    <row r="1" spans="3:17" ht="15" customHeight="1">
      <c r="M1" s="8"/>
      <c r="P1" s="278"/>
      <c r="Q1" s="278"/>
    </row>
    <row r="2" spans="3:17" ht="12" customHeight="1" thickBot="1">
      <c r="C2" s="13"/>
      <c r="D2" s="13"/>
      <c r="E2" s="13"/>
      <c r="F2" s="13"/>
      <c r="G2" s="13"/>
      <c r="H2" s="13"/>
      <c r="I2" s="13"/>
      <c r="J2" s="13"/>
      <c r="K2" s="13"/>
      <c r="L2" s="13"/>
      <c r="M2" s="8"/>
    </row>
    <row r="3" spans="3:17" ht="12" customHeight="1">
      <c r="E3" s="276" t="s">
        <v>11</v>
      </c>
      <c r="F3" s="276"/>
      <c r="G3" s="276"/>
      <c r="H3" s="276"/>
      <c r="I3" s="276"/>
      <c r="J3" s="276"/>
      <c r="K3" s="276"/>
      <c r="L3" s="276"/>
      <c r="M3" s="211"/>
    </row>
    <row r="4" spans="3:17" ht="12" customHeight="1">
      <c r="E4" s="274" t="s">
        <v>0</v>
      </c>
      <c r="F4" s="274"/>
      <c r="G4" s="274"/>
      <c r="H4" s="274"/>
      <c r="I4" s="274"/>
      <c r="J4" s="274"/>
      <c r="K4" s="274"/>
      <c r="L4" s="274"/>
      <c r="M4" s="8"/>
    </row>
    <row r="5" spans="3:17" ht="12" customHeight="1">
      <c r="E5" s="109">
        <v>2020</v>
      </c>
      <c r="F5" s="109">
        <v>2019</v>
      </c>
      <c r="G5" s="5"/>
      <c r="H5" s="109">
        <v>2020</v>
      </c>
      <c r="I5" s="109">
        <v>2019</v>
      </c>
      <c r="K5" s="109">
        <v>2020</v>
      </c>
      <c r="L5" s="109">
        <v>2019</v>
      </c>
      <c r="M5" s="8"/>
    </row>
    <row r="6" spans="3:17" ht="12" customHeight="1">
      <c r="E6" s="281" t="s">
        <v>86</v>
      </c>
      <c r="F6" s="281"/>
      <c r="G6" s="209"/>
      <c r="H6" s="279" t="s">
        <v>87</v>
      </c>
      <c r="I6" s="279"/>
      <c r="K6" s="279" t="s">
        <v>88</v>
      </c>
      <c r="L6" s="279"/>
      <c r="M6" s="8"/>
    </row>
    <row r="7" spans="3:17" ht="12" customHeight="1">
      <c r="C7" s="88" t="s">
        <v>12</v>
      </c>
      <c r="E7" s="282"/>
      <c r="F7" s="282"/>
      <c r="G7" s="111"/>
      <c r="H7" s="280"/>
      <c r="I7" s="280"/>
      <c r="K7" s="280"/>
      <c r="L7" s="280"/>
      <c r="M7" s="8"/>
    </row>
    <row r="8" spans="3:17" ht="12" customHeight="1">
      <c r="C8" s="66" t="s">
        <v>35</v>
      </c>
      <c r="D8" s="66"/>
      <c r="E8" s="112">
        <v>168.30000000000004</v>
      </c>
      <c r="F8" s="112">
        <v>141.89999999999998</v>
      </c>
      <c r="G8" s="112"/>
      <c r="H8" s="112">
        <f>+K8-E8</f>
        <v>-39.5</v>
      </c>
      <c r="I8" s="112">
        <f>+L8-F8</f>
        <v>-12.599999999999966</v>
      </c>
      <c r="J8" s="112"/>
      <c r="K8" s="112">
        <v>128.80000000000004</v>
      </c>
      <c r="L8" s="112">
        <v>129.30000000000001</v>
      </c>
      <c r="M8" s="8"/>
      <c r="O8" s="182"/>
      <c r="P8" s="84"/>
    </row>
    <row r="9" spans="3:17" ht="12" customHeight="1">
      <c r="C9" s="66"/>
      <c r="D9" s="66"/>
      <c r="E9" s="112"/>
      <c r="F9" s="112"/>
      <c r="G9" s="112"/>
      <c r="H9" s="112"/>
      <c r="I9" s="112"/>
      <c r="J9" s="112"/>
      <c r="K9" s="112"/>
      <c r="L9" s="112"/>
      <c r="M9" s="8"/>
    </row>
    <row r="10" spans="3:17" ht="12" customHeight="1">
      <c r="C10" s="66" t="s">
        <v>15</v>
      </c>
      <c r="D10" s="66"/>
      <c r="E10" s="112">
        <v>-72.7</v>
      </c>
      <c r="F10" s="112">
        <v>-59.4</v>
      </c>
      <c r="G10" s="112"/>
      <c r="H10" s="112">
        <f t="shared" ref="H10:I14" si="0">+K10-E10</f>
        <v>0</v>
      </c>
      <c r="I10" s="112">
        <f t="shared" si="0"/>
        <v>0</v>
      </c>
      <c r="J10" s="112"/>
      <c r="K10" s="112">
        <v>-72.7</v>
      </c>
      <c r="L10" s="112">
        <v>-59.4</v>
      </c>
      <c r="M10" s="8"/>
    </row>
    <row r="11" spans="3:17" ht="12" customHeight="1">
      <c r="C11" s="66" t="s">
        <v>16</v>
      </c>
      <c r="D11" s="66"/>
      <c r="E11" s="113">
        <v>-3.2</v>
      </c>
      <c r="F11" s="112">
        <v>-2.3999999999999995</v>
      </c>
      <c r="G11" s="113"/>
      <c r="H11" s="112">
        <f t="shared" si="0"/>
        <v>0</v>
      </c>
      <c r="I11" s="112">
        <f t="shared" si="0"/>
        <v>0</v>
      </c>
      <c r="J11" s="113"/>
      <c r="K11" s="113">
        <v>-3.2</v>
      </c>
      <c r="L11" s="112">
        <v>-2.3999999999999995</v>
      </c>
      <c r="M11" s="8"/>
    </row>
    <row r="12" spans="3:17" ht="12" customHeight="1">
      <c r="C12" s="66" t="s">
        <v>17</v>
      </c>
      <c r="D12" s="66"/>
      <c r="E12" s="113">
        <v>-11.9</v>
      </c>
      <c r="F12" s="112">
        <v>-13.5</v>
      </c>
      <c r="G12" s="113"/>
      <c r="H12" s="112">
        <f t="shared" si="0"/>
        <v>0</v>
      </c>
      <c r="I12" s="112">
        <f t="shared" si="0"/>
        <v>0</v>
      </c>
      <c r="J12" s="113"/>
      <c r="K12" s="113">
        <v>-11.9</v>
      </c>
      <c r="L12" s="112">
        <v>-13.5</v>
      </c>
      <c r="M12" s="8"/>
    </row>
    <row r="13" spans="3:17" ht="12" customHeight="1">
      <c r="C13" s="66" t="s">
        <v>89</v>
      </c>
      <c r="D13" s="66"/>
      <c r="E13" s="113">
        <v>-67.599999999999994</v>
      </c>
      <c r="F13" s="112">
        <v>-61.8</v>
      </c>
      <c r="G13" s="113"/>
      <c r="H13" s="112">
        <f t="shared" si="0"/>
        <v>28.999999999999993</v>
      </c>
      <c r="I13" s="112">
        <f t="shared" si="0"/>
        <v>-3.4000000000000057</v>
      </c>
      <c r="J13" s="113"/>
      <c r="K13" s="113">
        <v>-38.6</v>
      </c>
      <c r="L13" s="112">
        <v>-65.2</v>
      </c>
      <c r="M13" s="8"/>
    </row>
    <row r="14" spans="3:17" ht="12" customHeight="1">
      <c r="C14" s="66" t="s">
        <v>41</v>
      </c>
      <c r="D14" s="66"/>
      <c r="E14" s="113">
        <v>-28.7</v>
      </c>
      <c r="F14" s="112">
        <v>-34.1</v>
      </c>
      <c r="G14" s="113"/>
      <c r="H14" s="112">
        <f t="shared" si="0"/>
        <v>0</v>
      </c>
      <c r="I14" s="112">
        <f t="shared" si="0"/>
        <v>0</v>
      </c>
      <c r="J14" s="113"/>
      <c r="K14" s="113">
        <v>-28.7</v>
      </c>
      <c r="L14" s="112">
        <v>-34.1</v>
      </c>
      <c r="M14" s="8"/>
    </row>
    <row r="15" spans="3:17" ht="12" customHeight="1">
      <c r="C15" s="61" t="s">
        <v>198</v>
      </c>
      <c r="D15" s="70"/>
      <c r="E15" s="114">
        <f>SUM(E8:E14)</f>
        <v>-15.799999999999965</v>
      </c>
      <c r="F15" s="114">
        <f>SUM(F8:F14)</f>
        <v>-29.300000000000033</v>
      </c>
      <c r="G15" s="115"/>
      <c r="H15" s="114">
        <f>SUM(H8:H14)</f>
        <v>-10.500000000000007</v>
      </c>
      <c r="I15" s="114">
        <f>SUM(I8:I14)</f>
        <v>-15.999999999999972</v>
      </c>
      <c r="J15" s="115"/>
      <c r="K15" s="114">
        <f>SUM(K8:K14)</f>
        <v>-26.299999999999965</v>
      </c>
      <c r="L15" s="114">
        <f>SUM(L8:L14)</f>
        <v>-45.300000000000004</v>
      </c>
      <c r="M15" s="8"/>
      <c r="P15" s="222"/>
      <c r="Q15" s="222"/>
    </row>
    <row r="16" spans="3:17" ht="12" customHeight="1">
      <c r="M16" s="8"/>
    </row>
    <row r="17" spans="3:12" ht="12" customHeight="1"/>
    <row r="18" spans="3:12" ht="12" customHeight="1" thickBot="1"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3:12" ht="12" customHeight="1">
      <c r="C19" s="7"/>
      <c r="D19" s="7"/>
      <c r="E19" s="277" t="s">
        <v>130</v>
      </c>
      <c r="F19" s="277"/>
      <c r="G19" s="277"/>
      <c r="H19" s="277"/>
      <c r="I19" s="277"/>
      <c r="J19" s="277"/>
      <c r="K19" s="277"/>
      <c r="L19" s="277"/>
    </row>
    <row r="20" spans="3:12" ht="12" customHeight="1">
      <c r="C20" s="8"/>
      <c r="D20" s="8"/>
      <c r="E20" s="274">
        <v>43830</v>
      </c>
      <c r="F20" s="274"/>
      <c r="G20" s="274"/>
      <c r="H20" s="274"/>
      <c r="I20" s="274"/>
      <c r="J20" s="274"/>
      <c r="K20" s="274"/>
      <c r="L20" s="274"/>
    </row>
    <row r="21" spans="3:12" ht="12" customHeight="1">
      <c r="C21" s="7"/>
      <c r="D21" s="7"/>
      <c r="E21" s="281" t="s">
        <v>86</v>
      </c>
      <c r="F21" s="281"/>
      <c r="G21" s="7"/>
      <c r="H21" s="279" t="s">
        <v>87</v>
      </c>
      <c r="I21" s="279"/>
      <c r="J21" s="7"/>
      <c r="K21" s="279" t="s">
        <v>88</v>
      </c>
      <c r="L21" s="279"/>
    </row>
    <row r="22" spans="3:12" ht="12" customHeight="1">
      <c r="C22" s="88" t="s">
        <v>12</v>
      </c>
      <c r="D22" s="7"/>
      <c r="E22" s="282"/>
      <c r="F22" s="282"/>
      <c r="G22" s="7"/>
      <c r="H22" s="280"/>
      <c r="I22" s="280"/>
      <c r="J22" s="7"/>
      <c r="K22" s="280"/>
      <c r="L22" s="280"/>
    </row>
    <row r="23" spans="3:12" ht="12" customHeight="1">
      <c r="C23" s="66" t="s">
        <v>35</v>
      </c>
      <c r="D23" s="66"/>
      <c r="E23" s="7"/>
      <c r="F23" s="251">
        <v>880.1</v>
      </c>
      <c r="G23" s="7"/>
      <c r="H23" s="7"/>
      <c r="I23" s="251">
        <f>+L23-F23</f>
        <v>50.699999999999932</v>
      </c>
      <c r="J23" s="7"/>
      <c r="K23" s="7"/>
      <c r="L23" s="112">
        <v>930.8</v>
      </c>
    </row>
    <row r="24" spans="3:12" ht="12" customHeight="1">
      <c r="C24" s="66"/>
      <c r="D24" s="66"/>
      <c r="E24" s="7"/>
      <c r="F24" s="251"/>
      <c r="G24" s="7"/>
      <c r="H24" s="7"/>
      <c r="I24" s="251"/>
      <c r="J24" s="7"/>
      <c r="K24" s="7"/>
      <c r="L24" s="112"/>
    </row>
    <row r="25" spans="3:12" ht="12" customHeight="1">
      <c r="C25" s="66" t="s">
        <v>15</v>
      </c>
      <c r="D25" s="66"/>
      <c r="E25" s="7"/>
      <c r="F25" s="112">
        <v>-262.5</v>
      </c>
      <c r="G25" s="7"/>
      <c r="H25" s="7"/>
      <c r="I25" s="112">
        <f>+L25-F25</f>
        <v>0</v>
      </c>
      <c r="J25" s="7"/>
      <c r="K25" s="7"/>
      <c r="L25" s="112">
        <v>-262.5</v>
      </c>
    </row>
    <row r="26" spans="3:12" ht="12" customHeight="1">
      <c r="C26" s="66" t="s">
        <v>16</v>
      </c>
      <c r="D26" s="66"/>
      <c r="E26" s="7"/>
      <c r="F26" s="112">
        <v>-9.6999999999999993</v>
      </c>
      <c r="G26" s="7"/>
      <c r="H26" s="7"/>
      <c r="I26" s="112">
        <f>+L26-F26</f>
        <v>0</v>
      </c>
      <c r="J26" s="7"/>
      <c r="K26" s="7"/>
      <c r="L26" s="112">
        <v>-9.6999999999999993</v>
      </c>
    </row>
    <row r="27" spans="3:12" ht="12" customHeight="1">
      <c r="C27" s="66" t="s">
        <v>17</v>
      </c>
      <c r="D27" s="66"/>
      <c r="E27" s="7"/>
      <c r="F27" s="112">
        <v>-51.8</v>
      </c>
      <c r="G27" s="7"/>
      <c r="H27" s="7"/>
      <c r="I27" s="112">
        <f>+L27-F27</f>
        <v>0</v>
      </c>
      <c r="J27" s="7"/>
      <c r="K27" s="7"/>
      <c r="L27" s="112">
        <v>-51.8</v>
      </c>
    </row>
    <row r="28" spans="3:12" ht="12" customHeight="1">
      <c r="C28" s="66" t="s">
        <v>89</v>
      </c>
      <c r="D28" s="66"/>
      <c r="E28" s="7"/>
      <c r="F28" s="112">
        <v>-343.90000000000003</v>
      </c>
      <c r="G28" s="7"/>
      <c r="H28" s="7"/>
      <c r="I28" s="112">
        <f>+L28-F28</f>
        <v>-75.599999999999966</v>
      </c>
      <c r="J28" s="7"/>
      <c r="K28" s="7"/>
      <c r="L28" s="112">
        <v>-419.5</v>
      </c>
    </row>
    <row r="29" spans="3:12" ht="12" customHeight="1">
      <c r="C29" s="66" t="s">
        <v>41</v>
      </c>
      <c r="D29" s="66"/>
      <c r="E29" s="7"/>
      <c r="F29" s="112">
        <v>-115.79999999999997</v>
      </c>
      <c r="G29" s="7"/>
      <c r="H29" s="7"/>
      <c r="I29" s="112">
        <f>+L29-F29</f>
        <v>0</v>
      </c>
      <c r="J29" s="7"/>
      <c r="K29" s="7"/>
      <c r="L29" s="112">
        <v>-115.79999999999997</v>
      </c>
    </row>
    <row r="30" spans="3:12" ht="12" customHeight="1">
      <c r="C30" s="61" t="s">
        <v>198</v>
      </c>
      <c r="D30" s="70"/>
      <c r="E30" s="252"/>
      <c r="F30" s="252">
        <f>SUM(F23:F29)</f>
        <v>96.40000000000002</v>
      </c>
      <c r="G30" s="7"/>
      <c r="H30" s="252"/>
      <c r="I30" s="252">
        <f>SUM(I23:I29)</f>
        <v>-24.900000000000034</v>
      </c>
      <c r="J30" s="7"/>
      <c r="K30" s="252"/>
      <c r="L30" s="252">
        <f>SUM(L23:L29)</f>
        <v>71.499999999999986</v>
      </c>
    </row>
    <row r="31" spans="3:12" ht="12" customHeight="1"/>
    <row r="32" spans="3:12" ht="12" customHeight="1">
      <c r="F32" s="1"/>
      <c r="G32" s="1"/>
    </row>
    <row r="33" spans="6:11" ht="12" customHeight="1">
      <c r="F33" s="1"/>
      <c r="G33" s="1"/>
    </row>
    <row r="34" spans="6:11" ht="12" customHeight="1">
      <c r="F34" s="1"/>
      <c r="G34" s="1"/>
    </row>
    <row r="35" spans="6:11">
      <c r="F35" s="1"/>
      <c r="G35" s="1"/>
      <c r="H35" s="1"/>
      <c r="I35" s="1"/>
      <c r="J35" s="1"/>
      <c r="K35" s="1"/>
    </row>
    <row r="36" spans="6:11">
      <c r="F36" s="1"/>
      <c r="G36" s="1"/>
      <c r="H36" s="1"/>
      <c r="I36" s="1"/>
      <c r="J36" s="1"/>
      <c r="K36" s="1"/>
    </row>
  </sheetData>
  <mergeCells count="11">
    <mergeCell ref="P1:Q1"/>
    <mergeCell ref="K21:L22"/>
    <mergeCell ref="H21:I22"/>
    <mergeCell ref="E21:F22"/>
    <mergeCell ref="E3:L3"/>
    <mergeCell ref="E19:L19"/>
    <mergeCell ref="E20:L20"/>
    <mergeCell ref="E4:L4"/>
    <mergeCell ref="E6:F7"/>
    <mergeCell ref="H6:I7"/>
    <mergeCell ref="K6:L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9" tint="0.39997558519241921"/>
  </sheetPr>
  <dimension ref="C1:V36"/>
  <sheetViews>
    <sheetView showGridLines="0" zoomScaleNormal="100" workbookViewId="0">
      <selection activeCell="C25" sqref="C25"/>
    </sheetView>
  </sheetViews>
  <sheetFormatPr defaultRowHeight="15"/>
  <cols>
    <col min="3" max="3" width="62.7109375" customWidth="1"/>
    <col min="4" max="4" width="1.7109375" customWidth="1"/>
    <col min="5" max="6" width="10.7109375" customWidth="1"/>
    <col min="7" max="7" width="1.7109375" customWidth="1"/>
    <col min="8" max="9" width="10.7109375" customWidth="1"/>
    <col min="10" max="10" width="1.5703125" hidden="1" customWidth="1"/>
    <col min="11" max="12" width="10.5703125" hidden="1" customWidth="1"/>
    <col min="13" max="13" width="1.5703125" hidden="1" customWidth="1"/>
    <col min="14" max="14" width="10.5703125" hidden="1" customWidth="1"/>
    <col min="15" max="15" width="10.140625" hidden="1" customWidth="1"/>
    <col min="16" max="16" width="1.7109375" customWidth="1"/>
    <col min="17" max="18" width="10.7109375" customWidth="1"/>
  </cols>
  <sheetData>
    <row r="1" spans="3:22" ht="12" customHeight="1">
      <c r="C1" s="7"/>
      <c r="U1" s="229"/>
      <c r="V1" s="228"/>
    </row>
    <row r="2" spans="3:22" ht="12" customHeight="1" thickBot="1">
      <c r="C2" s="199" t="s">
        <v>221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U2" s="229"/>
      <c r="V2" s="228"/>
    </row>
    <row r="3" spans="3:22" ht="12" customHeight="1">
      <c r="C3" s="4"/>
      <c r="D3" s="4"/>
      <c r="E3" s="284" t="s">
        <v>11</v>
      </c>
      <c r="F3" s="284"/>
      <c r="G3" s="284"/>
      <c r="H3" s="284"/>
      <c r="I3" s="284"/>
      <c r="J3" s="4"/>
      <c r="K3" s="284" t="s">
        <v>130</v>
      </c>
      <c r="L3" s="284"/>
      <c r="M3" s="284"/>
      <c r="N3" s="284"/>
      <c r="O3" s="284"/>
      <c r="P3" s="4"/>
      <c r="Q3" s="284" t="s">
        <v>130</v>
      </c>
      <c r="R3" s="284"/>
      <c r="U3" s="229"/>
      <c r="V3" s="228"/>
    </row>
    <row r="4" spans="3:22" ht="12" customHeight="1">
      <c r="C4" s="4"/>
      <c r="D4" s="4"/>
      <c r="E4" s="284" t="s">
        <v>0</v>
      </c>
      <c r="F4" s="284"/>
      <c r="G4" s="284"/>
      <c r="H4" s="284"/>
      <c r="I4" s="284"/>
      <c r="J4" s="4"/>
      <c r="K4" s="284" t="s">
        <v>0</v>
      </c>
      <c r="L4" s="284"/>
      <c r="M4" s="284"/>
      <c r="N4" s="284"/>
      <c r="O4" s="284"/>
      <c r="P4" s="4"/>
      <c r="Q4" s="273" t="s">
        <v>1</v>
      </c>
      <c r="R4" s="273"/>
      <c r="U4" s="229"/>
      <c r="V4" s="228"/>
    </row>
    <row r="5" spans="3:22" ht="12" customHeight="1">
      <c r="C5" s="4"/>
      <c r="D5" s="4"/>
      <c r="E5" s="196">
        <v>2020</v>
      </c>
      <c r="F5" s="196">
        <v>2019</v>
      </c>
      <c r="G5" s="54"/>
      <c r="H5" s="196">
        <v>2020</v>
      </c>
      <c r="I5" s="196">
        <v>2019</v>
      </c>
      <c r="J5" s="4"/>
      <c r="K5" s="196">
        <v>2020</v>
      </c>
      <c r="L5" s="196">
        <v>2019</v>
      </c>
      <c r="M5" s="54"/>
      <c r="N5" s="196">
        <v>2020</v>
      </c>
      <c r="O5" s="196">
        <v>2019</v>
      </c>
      <c r="P5" s="4"/>
      <c r="Q5" s="196">
        <v>2019</v>
      </c>
      <c r="R5" s="196">
        <v>2019</v>
      </c>
      <c r="U5" s="229"/>
      <c r="V5" s="228"/>
    </row>
    <row r="6" spans="3:22" ht="12" customHeight="1">
      <c r="C6" s="4"/>
      <c r="D6" s="4"/>
      <c r="E6" s="283" t="s">
        <v>86</v>
      </c>
      <c r="F6" s="283"/>
      <c r="G6" s="4"/>
      <c r="H6" s="283" t="s">
        <v>88</v>
      </c>
      <c r="I6" s="283"/>
      <c r="J6" s="4"/>
      <c r="K6" s="283" t="s">
        <v>86</v>
      </c>
      <c r="L6" s="283"/>
      <c r="M6" s="4"/>
      <c r="N6" s="283" t="s">
        <v>88</v>
      </c>
      <c r="O6" s="283"/>
      <c r="P6" s="4"/>
      <c r="Q6" s="197" t="s">
        <v>4</v>
      </c>
      <c r="R6" s="197" t="s">
        <v>218</v>
      </c>
      <c r="U6" s="229"/>
      <c r="V6" s="228"/>
    </row>
    <row r="7" spans="3:22" ht="12" customHeight="1">
      <c r="C7" s="57"/>
      <c r="D7" s="4"/>
      <c r="E7" s="282"/>
      <c r="F7" s="282"/>
      <c r="G7" s="4"/>
      <c r="H7" s="282"/>
      <c r="I7" s="282"/>
      <c r="J7" s="4"/>
      <c r="K7" s="282"/>
      <c r="L7" s="282"/>
      <c r="M7" s="4"/>
      <c r="N7" s="282"/>
      <c r="O7" s="282"/>
      <c r="P7" s="4"/>
      <c r="Q7" s="198" t="s">
        <v>220</v>
      </c>
      <c r="R7" s="198" t="s">
        <v>219</v>
      </c>
      <c r="U7" s="229"/>
      <c r="V7" s="228"/>
    </row>
    <row r="8" spans="3:22" ht="12" customHeight="1">
      <c r="C8" s="67" t="s">
        <v>211</v>
      </c>
      <c r="D8" s="4"/>
      <c r="E8" s="59">
        <v>85.4</v>
      </c>
      <c r="F8" s="113">
        <v>44.3</v>
      </c>
      <c r="G8" s="113"/>
      <c r="H8" s="59">
        <v>85.4</v>
      </c>
      <c r="I8" s="113">
        <v>44.3</v>
      </c>
      <c r="J8" s="113"/>
      <c r="K8" s="113">
        <v>85.4</v>
      </c>
      <c r="L8" s="113">
        <v>44.3</v>
      </c>
      <c r="M8" s="113"/>
      <c r="N8" s="59">
        <v>85.4</v>
      </c>
      <c r="O8" s="113">
        <v>44.3</v>
      </c>
      <c r="P8" s="113"/>
      <c r="Q8" s="113">
        <v>318.8</v>
      </c>
      <c r="R8" s="113">
        <v>318.8</v>
      </c>
      <c r="U8" s="229"/>
      <c r="V8" s="228"/>
    </row>
    <row r="9" spans="3:22" ht="12" customHeight="1">
      <c r="C9" s="67" t="s">
        <v>210</v>
      </c>
      <c r="D9" s="4"/>
      <c r="E9" s="59">
        <v>40.700000000000031</v>
      </c>
      <c r="F9" s="113">
        <v>29.999999999999979</v>
      </c>
      <c r="G9" s="113"/>
      <c r="H9" s="59">
        <v>1.2000000000000342</v>
      </c>
      <c r="I9" s="113">
        <v>17.400000000000013</v>
      </c>
      <c r="J9" s="113"/>
      <c r="K9" s="59">
        <v>40.700000000000031</v>
      </c>
      <c r="L9" s="113">
        <v>29.999999999999979</v>
      </c>
      <c r="M9" s="113"/>
      <c r="N9" s="59">
        <v>1.2000000000000342</v>
      </c>
      <c r="O9" s="113">
        <v>17.400000000000013</v>
      </c>
      <c r="P9" s="113"/>
      <c r="Q9" s="113">
        <v>256.5</v>
      </c>
      <c r="R9" s="113">
        <v>307.2</v>
      </c>
      <c r="U9" s="229"/>
      <c r="V9" s="228"/>
    </row>
    <row r="10" spans="3:22" ht="12" customHeight="1">
      <c r="C10" s="67" t="s">
        <v>209</v>
      </c>
      <c r="D10" s="4"/>
      <c r="E10" s="59">
        <v>33.5</v>
      </c>
      <c r="F10" s="113">
        <v>60.9</v>
      </c>
      <c r="G10" s="113"/>
      <c r="H10" s="59">
        <v>33.5</v>
      </c>
      <c r="I10" s="113">
        <v>60.9</v>
      </c>
      <c r="J10" s="113"/>
      <c r="K10" s="59">
        <v>33.5</v>
      </c>
      <c r="L10" s="113">
        <v>60.9</v>
      </c>
      <c r="M10" s="113"/>
      <c r="N10" s="59">
        <v>33.5</v>
      </c>
      <c r="O10" s="113">
        <v>60.9</v>
      </c>
      <c r="P10" s="113"/>
      <c r="Q10" s="113">
        <v>273.10000000000002</v>
      </c>
      <c r="R10" s="113">
        <v>273.10000000000002</v>
      </c>
      <c r="U10" s="229"/>
      <c r="V10" s="228"/>
    </row>
    <row r="11" spans="3:22" ht="12" customHeight="1">
      <c r="C11" s="67" t="s">
        <v>208</v>
      </c>
      <c r="D11" s="4"/>
      <c r="E11" s="59">
        <v>8.5</v>
      </c>
      <c r="F11" s="113">
        <v>6.3</v>
      </c>
      <c r="G11" s="113"/>
      <c r="H11" s="59">
        <v>8.5</v>
      </c>
      <c r="I11" s="113">
        <v>6.3</v>
      </c>
      <c r="J11" s="113"/>
      <c r="K11" s="59">
        <v>8.5</v>
      </c>
      <c r="L11" s="113">
        <v>6.3</v>
      </c>
      <c r="M11" s="113"/>
      <c r="N11" s="59">
        <v>8.5</v>
      </c>
      <c r="O11" s="113">
        <v>6.3</v>
      </c>
      <c r="P11" s="113"/>
      <c r="Q11" s="113">
        <v>29.1</v>
      </c>
      <c r="R11" s="113">
        <v>29.1</v>
      </c>
      <c r="U11" s="229"/>
      <c r="V11" s="228"/>
    </row>
    <row r="12" spans="3:22" ht="12" customHeight="1">
      <c r="C12" s="67" t="s">
        <v>207</v>
      </c>
      <c r="D12" s="4"/>
      <c r="E12" s="59">
        <v>0.2</v>
      </c>
      <c r="F12" s="113">
        <v>0.4</v>
      </c>
      <c r="G12" s="113"/>
      <c r="H12" s="59">
        <v>0.2</v>
      </c>
      <c r="I12" s="113">
        <v>0.4</v>
      </c>
      <c r="J12" s="113"/>
      <c r="K12" s="59">
        <v>0.2</v>
      </c>
      <c r="L12" s="113">
        <v>0.4</v>
      </c>
      <c r="M12" s="113"/>
      <c r="N12" s="59">
        <v>0.2</v>
      </c>
      <c r="O12" s="113">
        <v>0.4</v>
      </c>
      <c r="P12" s="113"/>
      <c r="Q12" s="113">
        <v>2.6</v>
      </c>
      <c r="R12" s="113">
        <v>2.6</v>
      </c>
      <c r="U12" s="229"/>
      <c r="V12" s="228"/>
    </row>
    <row r="13" spans="3:22" ht="12" customHeight="1">
      <c r="C13" s="61" t="s">
        <v>5</v>
      </c>
      <c r="D13" s="4"/>
      <c r="E13" s="114">
        <f>SUM(E8:E12)</f>
        <v>168.3</v>
      </c>
      <c r="F13" s="114">
        <f>SUM(F8:F12)</f>
        <v>141.9</v>
      </c>
      <c r="G13" s="113"/>
      <c r="H13" s="114">
        <f>SUM(H8:H12)</f>
        <v>128.80000000000001</v>
      </c>
      <c r="I13" s="114">
        <f>SUM(I8:I12)</f>
        <v>129.30000000000001</v>
      </c>
      <c r="J13" s="113"/>
      <c r="K13" s="114">
        <f>SUM(K8:K12)</f>
        <v>168.3</v>
      </c>
      <c r="L13" s="114">
        <f>SUM(L8:L12)</f>
        <v>141.9</v>
      </c>
      <c r="M13" s="113"/>
      <c r="N13" s="114">
        <f>SUM(N8:N12)</f>
        <v>128.80000000000001</v>
      </c>
      <c r="O13" s="114">
        <f>SUM(O8:O12)</f>
        <v>129.30000000000001</v>
      </c>
      <c r="P13" s="113"/>
      <c r="Q13" s="114">
        <f>SUM(Q8:Q12)</f>
        <v>880.1</v>
      </c>
      <c r="R13" s="114">
        <f>SUM(R8:R12)</f>
        <v>930.80000000000007</v>
      </c>
      <c r="U13" s="229"/>
      <c r="V13" s="228"/>
    </row>
    <row r="14" spans="3:22" ht="12" customHeight="1">
      <c r="U14" s="229"/>
      <c r="V14" s="228"/>
    </row>
    <row r="15" spans="3:22">
      <c r="U15" s="160"/>
    </row>
    <row r="16" spans="3:22">
      <c r="U16" s="160"/>
    </row>
    <row r="17" spans="21:21">
      <c r="U17" s="160"/>
    </row>
    <row r="18" spans="21:21">
      <c r="U18" s="160"/>
    </row>
    <row r="19" spans="21:21">
      <c r="U19" s="160"/>
    </row>
    <row r="20" spans="21:21">
      <c r="U20" s="160"/>
    </row>
    <row r="21" spans="21:21">
      <c r="U21" s="160"/>
    </row>
    <row r="22" spans="21:21">
      <c r="U22" s="160"/>
    </row>
    <row r="23" spans="21:21">
      <c r="U23" s="160"/>
    </row>
    <row r="24" spans="21:21">
      <c r="U24" s="160"/>
    </row>
    <row r="25" spans="21:21">
      <c r="U25" s="160"/>
    </row>
    <row r="26" spans="21:21">
      <c r="U26" s="160"/>
    </row>
    <row r="27" spans="21:21">
      <c r="U27" s="160"/>
    </row>
    <row r="28" spans="21:21">
      <c r="U28" s="160"/>
    </row>
    <row r="29" spans="21:21">
      <c r="U29" s="160"/>
    </row>
    <row r="30" spans="21:21">
      <c r="U30" s="160"/>
    </row>
    <row r="31" spans="21:21">
      <c r="U31" s="160"/>
    </row>
    <row r="32" spans="21:21">
      <c r="U32" s="160"/>
    </row>
    <row r="33" spans="21:21">
      <c r="U33" s="160"/>
    </row>
    <row r="34" spans="21:21">
      <c r="U34" s="160"/>
    </row>
    <row r="35" spans="21:21">
      <c r="U35" s="160"/>
    </row>
    <row r="36" spans="21:21">
      <c r="U36" s="160"/>
    </row>
  </sheetData>
  <mergeCells count="10">
    <mergeCell ref="E6:F7"/>
    <mergeCell ref="H6:I7"/>
    <mergeCell ref="K6:L7"/>
    <mergeCell ref="N6:O7"/>
    <mergeCell ref="Q3:R3"/>
    <mergeCell ref="Q4:R4"/>
    <mergeCell ref="E3:I3"/>
    <mergeCell ref="E4:I4"/>
    <mergeCell ref="K3:O3"/>
    <mergeCell ref="K4:O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C2:Q130"/>
  <sheetViews>
    <sheetView showGridLines="0" workbookViewId="0">
      <selection activeCell="C2" sqref="C2"/>
    </sheetView>
  </sheetViews>
  <sheetFormatPr defaultRowHeight="15"/>
  <cols>
    <col min="3" max="3" width="62.7109375" customWidth="1"/>
    <col min="4" max="4" width="1.7109375" customWidth="1"/>
    <col min="5" max="6" width="10.7109375" customWidth="1"/>
    <col min="7" max="7" width="1.7109375" customWidth="1"/>
    <col min="8" max="9" width="10.7109375" customWidth="1"/>
    <col min="10" max="10" width="1.7109375" customWidth="1"/>
    <col min="11" max="12" width="10.7109375" customWidth="1"/>
    <col min="15" max="15" width="29.7109375" bestFit="1" customWidth="1"/>
  </cols>
  <sheetData>
    <row r="2" spans="3:15">
      <c r="C2" s="3" t="s">
        <v>281</v>
      </c>
    </row>
    <row r="3" spans="3:15">
      <c r="C3" s="3"/>
    </row>
    <row r="4" spans="3:15">
      <c r="C4" s="3"/>
    </row>
    <row r="5" spans="3:15">
      <c r="C5" s="3"/>
    </row>
    <row r="6" spans="3:15" ht="18.75">
      <c r="C6" s="267" t="s">
        <v>10</v>
      </c>
      <c r="D6" s="267"/>
      <c r="E6" s="267"/>
      <c r="F6" s="267"/>
      <c r="G6" s="267"/>
      <c r="H6" s="267"/>
      <c r="I6" s="267"/>
      <c r="J6" s="267"/>
      <c r="K6" s="267"/>
      <c r="L6" s="267"/>
      <c r="M6" s="257"/>
      <c r="N6" s="257"/>
      <c r="O6" s="257"/>
    </row>
    <row r="7" spans="3:15" ht="15.75" thickBot="1">
      <c r="C7" s="12"/>
      <c r="D7" s="12"/>
      <c r="E7" s="12"/>
      <c r="F7" s="12"/>
    </row>
    <row r="8" spans="3:15">
      <c r="E8" s="285" t="s">
        <v>11</v>
      </c>
      <c r="F8" s="285"/>
      <c r="G8" s="276"/>
      <c r="H8" s="276"/>
      <c r="I8" s="276"/>
      <c r="J8" s="276"/>
      <c r="K8" s="276"/>
      <c r="L8" s="276"/>
    </row>
    <row r="9" spans="3:15">
      <c r="E9" s="274" t="s">
        <v>0</v>
      </c>
      <c r="F9" s="274"/>
      <c r="G9" s="274"/>
      <c r="H9" s="274"/>
      <c r="I9" s="274"/>
      <c r="J9" s="274"/>
      <c r="K9" s="274"/>
      <c r="L9" s="274"/>
    </row>
    <row r="10" spans="3:15">
      <c r="E10" s="109">
        <v>2020</v>
      </c>
      <c r="F10" s="109">
        <v>2019</v>
      </c>
      <c r="G10" s="5"/>
      <c r="H10" s="109">
        <v>2020</v>
      </c>
      <c r="I10" s="109">
        <v>2019</v>
      </c>
      <c r="K10" s="109">
        <v>2020</v>
      </c>
      <c r="L10" s="109">
        <v>2019</v>
      </c>
    </row>
    <row r="11" spans="3:15">
      <c r="E11" s="281" t="s">
        <v>86</v>
      </c>
      <c r="F11" s="281"/>
      <c r="G11" s="254"/>
      <c r="H11" s="279" t="s">
        <v>87</v>
      </c>
      <c r="I11" s="279"/>
      <c r="K11" s="279" t="s">
        <v>88</v>
      </c>
      <c r="L11" s="279"/>
    </row>
    <row r="12" spans="3:15">
      <c r="C12" s="88" t="s">
        <v>12</v>
      </c>
      <c r="E12" s="282"/>
      <c r="F12" s="282"/>
      <c r="G12" s="111"/>
      <c r="H12" s="280"/>
      <c r="I12" s="280"/>
      <c r="K12" s="280"/>
      <c r="L12" s="280"/>
    </row>
    <row r="14" spans="3:15">
      <c r="C14" s="27" t="s">
        <v>14</v>
      </c>
      <c r="E14" s="29">
        <f>+K14-H14</f>
        <v>168.30000000000004</v>
      </c>
      <c r="F14" s="29">
        <f>+L14-I14</f>
        <v>141.89999999999998</v>
      </c>
      <c r="H14" s="29">
        <f>+'Note 1 table'!H8</f>
        <v>-39.5</v>
      </c>
      <c r="I14" s="29">
        <f>+'Note 1 table'!I8</f>
        <v>-12.599999999999966</v>
      </c>
      <c r="K14" s="29">
        <f>+'IS and OCI'!G8</f>
        <v>128.80000000000004</v>
      </c>
      <c r="L14" s="29">
        <f>+'IS and OCI'!I8</f>
        <v>129.30000000000001</v>
      </c>
    </row>
    <row r="15" spans="3:15">
      <c r="C15" s="28"/>
      <c r="E15" s="233"/>
      <c r="F15" s="233"/>
      <c r="H15" s="233"/>
      <c r="I15" s="233"/>
      <c r="K15" s="233"/>
      <c r="L15" s="233"/>
    </row>
    <row r="16" spans="3:15">
      <c r="C16" s="34" t="s">
        <v>15</v>
      </c>
      <c r="E16" s="35">
        <f t="shared" ref="E16:E22" si="0">+K16-H16</f>
        <v>-72.7</v>
      </c>
      <c r="F16" s="35">
        <f t="shared" ref="F16:F22" si="1">+L16-I16</f>
        <v>-59.4</v>
      </c>
      <c r="H16" s="35">
        <v>0</v>
      </c>
      <c r="I16" s="35">
        <v>0</v>
      </c>
      <c r="K16" s="35">
        <f>+'IS and OCI'!G10</f>
        <v>-72.7</v>
      </c>
      <c r="L16" s="35">
        <f>+'IS and OCI'!I10</f>
        <v>-59.4</v>
      </c>
    </row>
    <row r="17" spans="3:12">
      <c r="C17" s="34" t="s">
        <v>16</v>
      </c>
      <c r="E17" s="35">
        <f t="shared" si="0"/>
        <v>-3.2</v>
      </c>
      <c r="F17" s="35">
        <f t="shared" si="1"/>
        <v>-2.4</v>
      </c>
      <c r="H17" s="35">
        <v>0</v>
      </c>
      <c r="I17" s="35">
        <v>0</v>
      </c>
      <c r="K17" s="35">
        <f>+'IS and OCI'!G11</f>
        <v>-3.2</v>
      </c>
      <c r="L17" s="35">
        <f>+'IS and OCI'!I11</f>
        <v>-2.4</v>
      </c>
    </row>
    <row r="18" spans="3:12">
      <c r="C18" s="28" t="s">
        <v>17</v>
      </c>
      <c r="E18" s="35">
        <f t="shared" si="0"/>
        <v>-11.9</v>
      </c>
      <c r="F18" s="35">
        <f t="shared" si="1"/>
        <v>-13.5</v>
      </c>
      <c r="H18" s="35">
        <v>0</v>
      </c>
      <c r="I18" s="35">
        <v>0</v>
      </c>
      <c r="K18" s="35">
        <f>+'IS and OCI'!G12</f>
        <v>-11.9</v>
      </c>
      <c r="L18" s="35">
        <f>+'IS and OCI'!I12</f>
        <v>-13.5</v>
      </c>
    </row>
    <row r="19" spans="3:12">
      <c r="C19" s="34" t="s">
        <v>18</v>
      </c>
      <c r="E19" s="35">
        <f t="shared" si="0"/>
        <v>-67.599999999999994</v>
      </c>
      <c r="F19" s="35">
        <f t="shared" si="1"/>
        <v>-61.800000000000004</v>
      </c>
      <c r="H19" s="35">
        <f>+'Note 1 table'!H13-Notes!H274</f>
        <v>23.799999999999994</v>
      </c>
      <c r="I19" s="35">
        <f>ROUND(+'Note 1 table'!I13,1)</f>
        <v>-3.4</v>
      </c>
      <c r="K19" s="35">
        <f>+'IS and OCI'!G13</f>
        <v>-43.8</v>
      </c>
      <c r="L19" s="35">
        <f>+'IS and OCI'!I13</f>
        <v>-65.2</v>
      </c>
    </row>
    <row r="20" spans="3:12">
      <c r="C20" s="34" t="s">
        <v>272</v>
      </c>
      <c r="E20" s="35">
        <f t="shared" si="0"/>
        <v>-28.7</v>
      </c>
      <c r="F20" s="35">
        <f t="shared" si="1"/>
        <v>-34.1</v>
      </c>
      <c r="H20" s="35">
        <v>0</v>
      </c>
      <c r="I20" s="35">
        <v>0</v>
      </c>
      <c r="K20" s="35">
        <f>+'IS and OCI'!G14</f>
        <v>-28.7</v>
      </c>
      <c r="L20" s="35">
        <f>+'IS and OCI'!I14</f>
        <v>-34.1</v>
      </c>
    </row>
    <row r="21" spans="3:12">
      <c r="C21" s="34" t="s">
        <v>274</v>
      </c>
      <c r="E21" s="35">
        <f t="shared" si="0"/>
        <v>-51.4</v>
      </c>
      <c r="F21" s="35">
        <f t="shared" si="1"/>
        <v>0</v>
      </c>
      <c r="H21" s="35">
        <v>0</v>
      </c>
      <c r="I21" s="35">
        <v>0</v>
      </c>
      <c r="K21" s="35">
        <f>+'IS and OCI'!G15</f>
        <v>-51.4</v>
      </c>
      <c r="L21" s="35">
        <f>+'IS and OCI'!I15</f>
        <v>0</v>
      </c>
    </row>
    <row r="22" spans="3:12">
      <c r="C22" s="34" t="s">
        <v>20</v>
      </c>
      <c r="E22" s="35">
        <f t="shared" si="0"/>
        <v>2.6788804900000005</v>
      </c>
      <c r="F22" s="35">
        <f t="shared" si="1"/>
        <v>2.7677269999999998</v>
      </c>
      <c r="H22" s="35">
        <v>0</v>
      </c>
      <c r="I22" s="35">
        <v>0</v>
      </c>
      <c r="K22" s="35">
        <f>+'IS and OCI'!G16</f>
        <v>2.6788804900000005</v>
      </c>
      <c r="L22" s="35">
        <f>+'IS and OCI'!I16</f>
        <v>2.7677269999999998</v>
      </c>
    </row>
    <row r="23" spans="3:12">
      <c r="C23" s="37" t="s">
        <v>21</v>
      </c>
      <c r="E23" s="38">
        <f>SUM(E16:E22)</f>
        <v>-232.82111950999999</v>
      </c>
      <c r="F23" s="38">
        <f>SUM(F16:F22)</f>
        <v>-168.43227299999998</v>
      </c>
      <c r="H23" s="38">
        <f>SUM(H16:H22)</f>
        <v>23.799999999999994</v>
      </c>
      <c r="I23" s="38">
        <f>SUM(I16:I22)</f>
        <v>-3.4</v>
      </c>
      <c r="K23" s="38">
        <f>SUM(K16:K22)</f>
        <v>-209.02111951000001</v>
      </c>
      <c r="L23" s="38">
        <f>SUM(L16:L22)</f>
        <v>-171.83227299999999</v>
      </c>
    </row>
    <row r="24" spans="3:12">
      <c r="C24" s="28" t="s">
        <v>223</v>
      </c>
      <c r="E24" s="33">
        <f>+E23+E14</f>
        <v>-64.521119509999949</v>
      </c>
      <c r="F24" s="33">
        <f>+F23+F14</f>
        <v>-26.532273000000004</v>
      </c>
      <c r="H24" s="33">
        <f>+H23+H14</f>
        <v>-15.700000000000006</v>
      </c>
      <c r="I24" s="33">
        <f>+I23+I14</f>
        <v>-15.999999999999966</v>
      </c>
      <c r="K24" s="33">
        <f>+K23+K14</f>
        <v>-80.221119509999966</v>
      </c>
      <c r="L24" s="33">
        <f>+L23+L14</f>
        <v>-42.532272999999975</v>
      </c>
    </row>
    <row r="25" spans="3:12">
      <c r="C25" s="32" t="s">
        <v>22</v>
      </c>
      <c r="E25" s="33">
        <f t="shared" ref="E25:E27" si="2">+K25-H25</f>
        <v>-26</v>
      </c>
      <c r="F25" s="33">
        <f t="shared" ref="F25:F27" si="3">+L25-I25</f>
        <v>-3.8</v>
      </c>
      <c r="H25" s="33">
        <v>0</v>
      </c>
      <c r="I25" s="33">
        <v>0</v>
      </c>
      <c r="K25" s="33">
        <f>+'IS and OCI'!G19</f>
        <v>-26</v>
      </c>
      <c r="L25" s="33">
        <f>+'IS and OCI'!I19</f>
        <v>-3.8</v>
      </c>
    </row>
    <row r="26" spans="3:12">
      <c r="C26" s="28" t="s">
        <v>23</v>
      </c>
      <c r="E26" s="33">
        <f t="shared" si="2"/>
        <v>-16.399999999999999</v>
      </c>
      <c r="F26" s="33">
        <f t="shared" si="3"/>
        <v>-18.3</v>
      </c>
      <c r="H26" s="33">
        <v>0</v>
      </c>
      <c r="I26" s="33">
        <v>0</v>
      </c>
      <c r="K26" s="33">
        <f>+'IS and OCI'!G20</f>
        <v>-16.399999999999999</v>
      </c>
      <c r="L26" s="33">
        <f>+'IS and OCI'!I20</f>
        <v>-18.3</v>
      </c>
    </row>
    <row r="27" spans="3:12">
      <c r="C27" s="27" t="s">
        <v>24</v>
      </c>
      <c r="E27" s="29">
        <f t="shared" si="2"/>
        <v>7.3</v>
      </c>
      <c r="F27" s="29">
        <f t="shared" si="3"/>
        <v>0.1</v>
      </c>
      <c r="H27" s="29">
        <v>0</v>
      </c>
      <c r="I27" s="29">
        <v>0</v>
      </c>
      <c r="K27" s="29">
        <f>+'IS and OCI'!G21</f>
        <v>7.3</v>
      </c>
      <c r="L27" s="29">
        <f>+'IS and OCI'!I21</f>
        <v>0.1</v>
      </c>
    </row>
    <row r="28" spans="3:12">
      <c r="C28" s="34" t="s">
        <v>224</v>
      </c>
      <c r="E28" s="35">
        <f>SUM(E24:E27)</f>
        <v>-99.621119509999957</v>
      </c>
      <c r="F28" s="35">
        <f>SUM(F24:F27)</f>
        <v>-48.532273000000004</v>
      </c>
      <c r="H28" s="35">
        <f>SUM(H24:H27)</f>
        <v>-15.700000000000006</v>
      </c>
      <c r="I28" s="35">
        <f>SUM(I24:I27)</f>
        <v>-15.999999999999966</v>
      </c>
      <c r="K28" s="35">
        <f>SUM(K24:K27)</f>
        <v>-115.32111950999997</v>
      </c>
      <c r="L28" s="35">
        <f>SUM(L24:L27)</f>
        <v>-64.532272999999975</v>
      </c>
    </row>
    <row r="29" spans="3:12">
      <c r="C29" s="27" t="s">
        <v>26</v>
      </c>
      <c r="E29" s="35">
        <f t="shared" ref="E29" si="4">+K29-H29</f>
        <v>-2.2000000000000002</v>
      </c>
      <c r="F29" s="35">
        <f t="shared" ref="F29" si="5">+L29-I29</f>
        <v>-0.6</v>
      </c>
      <c r="H29" s="35">
        <v>0</v>
      </c>
      <c r="I29" s="35">
        <v>0</v>
      </c>
      <c r="K29" s="35">
        <f>+'IS and OCI'!G23</f>
        <v>-2.2000000000000002</v>
      </c>
      <c r="L29" s="35">
        <f>+'IS and OCI'!I23</f>
        <v>-0.6</v>
      </c>
    </row>
    <row r="30" spans="3:12">
      <c r="C30" s="245" t="s">
        <v>27</v>
      </c>
      <c r="E30" s="246">
        <f>SUM(E28:E29)</f>
        <v>-101.82111950999996</v>
      </c>
      <c r="F30" s="246">
        <f>SUM(F28:F29)</f>
        <v>-49.132273000000005</v>
      </c>
      <c r="H30" s="246">
        <f>SUM(H28:H29)</f>
        <v>-15.700000000000006</v>
      </c>
      <c r="I30" s="246">
        <f>SUM(I28:I29)</f>
        <v>-15.999999999999966</v>
      </c>
      <c r="K30" s="246">
        <f>SUM(K28:K29)</f>
        <v>-117.52111950999998</v>
      </c>
      <c r="L30" s="246">
        <f>SUM(L28:L29)</f>
        <v>-65.132272999999969</v>
      </c>
    </row>
    <row r="31" spans="3:12">
      <c r="C31" s="40"/>
      <c r="E31" s="43"/>
      <c r="F31" s="43"/>
      <c r="H31" s="43"/>
      <c r="I31" s="43"/>
      <c r="K31" s="43"/>
      <c r="L31" s="43"/>
    </row>
    <row r="32" spans="3:12">
      <c r="C32" s="44" t="s">
        <v>28</v>
      </c>
      <c r="E32" s="35"/>
      <c r="F32" s="35"/>
      <c r="H32" s="35"/>
      <c r="I32" s="35"/>
      <c r="K32" s="35"/>
      <c r="L32" s="35"/>
    </row>
    <row r="33" spans="3:12">
      <c r="C33" s="34" t="s">
        <v>29</v>
      </c>
      <c r="E33" s="35">
        <f t="shared" ref="E33:E34" si="6">+K33-H33</f>
        <v>7.4</v>
      </c>
      <c r="F33" s="35">
        <f t="shared" ref="F33:F34" si="7">+L33-I33</f>
        <v>-7.1</v>
      </c>
      <c r="H33" s="35">
        <v>0</v>
      </c>
      <c r="I33" s="35">
        <v>0</v>
      </c>
      <c r="K33" s="35">
        <f>+'IS and OCI'!G27</f>
        <v>7.4</v>
      </c>
      <c r="L33" s="35">
        <f>+'IS and OCI'!I27</f>
        <v>-7.1</v>
      </c>
    </row>
    <row r="34" spans="3:12">
      <c r="C34" s="34" t="s">
        <v>30</v>
      </c>
      <c r="E34" s="35">
        <f t="shared" si="6"/>
        <v>-5.5</v>
      </c>
      <c r="F34" s="35">
        <f t="shared" si="7"/>
        <v>2.6</v>
      </c>
      <c r="H34" s="35">
        <v>0</v>
      </c>
      <c r="I34" s="35">
        <v>0</v>
      </c>
      <c r="K34" s="35">
        <f>+'IS and OCI'!G28</f>
        <v>-5.5</v>
      </c>
      <c r="L34" s="35">
        <f>+'IS and OCI'!I28</f>
        <v>2.6</v>
      </c>
    </row>
    <row r="35" spans="3:12">
      <c r="C35" s="45" t="s">
        <v>196</v>
      </c>
      <c r="E35" s="38">
        <f>SUM(E33:E34)</f>
        <v>1.9000000000000004</v>
      </c>
      <c r="F35" s="38">
        <f>SUM(F33:F34)</f>
        <v>-4.5</v>
      </c>
      <c r="H35" s="38">
        <f>SUM(H33:H34)</f>
        <v>0</v>
      </c>
      <c r="I35" s="38">
        <f>SUM(I33:I34)</f>
        <v>0</v>
      </c>
      <c r="K35" s="38">
        <f>SUM(K33:K34)</f>
        <v>1.9000000000000004</v>
      </c>
      <c r="L35" s="38">
        <f>SUM(L33:L34)</f>
        <v>-4.5</v>
      </c>
    </row>
    <row r="36" spans="3:12">
      <c r="C36" s="245" t="s">
        <v>197</v>
      </c>
      <c r="E36" s="246">
        <f>+E35+E30</f>
        <v>-99.921119509999954</v>
      </c>
      <c r="F36" s="246">
        <f>+F35+F30</f>
        <v>-53.632273000000005</v>
      </c>
      <c r="H36" s="246">
        <f>+H35+H30</f>
        <v>-15.700000000000006</v>
      </c>
      <c r="I36" s="246">
        <f>+I35+I30</f>
        <v>-15.999999999999966</v>
      </c>
      <c r="K36" s="246">
        <f>+K35+K30</f>
        <v>-115.62111950999997</v>
      </c>
      <c r="L36" s="246">
        <f>+L35+L30</f>
        <v>-69.632272999999969</v>
      </c>
    </row>
    <row r="37" spans="3:12">
      <c r="C37" s="46"/>
    </row>
    <row r="38" spans="3:12">
      <c r="C38" s="44"/>
    </row>
    <row r="39" spans="3:12" ht="18.75">
      <c r="C39" s="269" t="s">
        <v>128</v>
      </c>
      <c r="D39" s="269"/>
      <c r="E39" s="269"/>
      <c r="F39" s="269"/>
      <c r="G39" s="269"/>
      <c r="H39" s="269"/>
      <c r="I39" s="269"/>
      <c r="J39" s="269"/>
      <c r="K39" s="269"/>
      <c r="L39" s="269"/>
    </row>
    <row r="40" spans="3:12" ht="15.75" thickBot="1"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3:12">
      <c r="C41" s="22"/>
    </row>
    <row r="42" spans="3:12">
      <c r="C42" s="22"/>
      <c r="E42" s="274" t="s">
        <v>0</v>
      </c>
      <c r="F42" s="274"/>
      <c r="G42" s="274"/>
      <c r="H42" s="274"/>
      <c r="I42" s="274"/>
      <c r="J42" s="274"/>
      <c r="K42" s="274"/>
      <c r="L42" s="274"/>
    </row>
    <row r="43" spans="3:12">
      <c r="C43" s="22"/>
      <c r="E43" s="109">
        <v>2020</v>
      </c>
      <c r="F43" s="109">
        <v>2019</v>
      </c>
      <c r="G43" s="5"/>
      <c r="H43" s="109">
        <v>2020</v>
      </c>
      <c r="I43" s="109">
        <v>2019</v>
      </c>
      <c r="K43" s="109">
        <v>2020</v>
      </c>
      <c r="L43" s="109">
        <v>2019</v>
      </c>
    </row>
    <row r="44" spans="3:12">
      <c r="C44" s="22"/>
      <c r="E44" s="281" t="s">
        <v>86</v>
      </c>
      <c r="F44" s="281"/>
      <c r="G44" s="254"/>
      <c r="H44" s="279" t="s">
        <v>87</v>
      </c>
      <c r="I44" s="279"/>
      <c r="K44" s="279" t="s">
        <v>88</v>
      </c>
      <c r="L44" s="279"/>
    </row>
    <row r="45" spans="3:12">
      <c r="C45" s="244" t="s">
        <v>12</v>
      </c>
      <c r="E45" s="282"/>
      <c r="F45" s="282"/>
      <c r="G45" s="111"/>
      <c r="H45" s="280"/>
      <c r="I45" s="280"/>
      <c r="K45" s="280"/>
      <c r="L45" s="280"/>
    </row>
    <row r="46" spans="3:12">
      <c r="C46" s="22"/>
    </row>
    <row r="47" spans="3:12">
      <c r="C47" s="107" t="s">
        <v>43</v>
      </c>
    </row>
    <row r="48" spans="3:12">
      <c r="C48" s="76" t="s">
        <v>44</v>
      </c>
      <c r="E48" s="30">
        <f t="shared" ref="E48:E50" si="8">+K48-H48</f>
        <v>266.89999999999998</v>
      </c>
      <c r="F48" s="30">
        <f t="shared" ref="F48:F50" si="9">+L48-I48</f>
        <v>90.4</v>
      </c>
      <c r="H48" s="30">
        <v>0</v>
      </c>
      <c r="I48" s="30">
        <v>0</v>
      </c>
      <c r="K48" s="30">
        <v>266.89999999999998</v>
      </c>
      <c r="L48" s="30">
        <v>90.4</v>
      </c>
    </row>
    <row r="49" spans="3:15">
      <c r="C49" s="77" t="s">
        <v>45</v>
      </c>
      <c r="E49" s="30">
        <f t="shared" si="8"/>
        <v>2.8</v>
      </c>
      <c r="F49" s="30">
        <f t="shared" si="9"/>
        <v>3.4</v>
      </c>
      <c r="H49" s="30">
        <v>0</v>
      </c>
      <c r="I49" s="30">
        <v>0</v>
      </c>
      <c r="K49" s="30">
        <v>2.8</v>
      </c>
      <c r="L49" s="30">
        <v>3.4</v>
      </c>
    </row>
    <row r="50" spans="3:15">
      <c r="C50" s="77" t="s">
        <v>269</v>
      </c>
      <c r="E50" s="30">
        <f t="shared" si="8"/>
        <v>165</v>
      </c>
      <c r="F50" s="30">
        <f t="shared" si="9"/>
        <v>74.400000000000006</v>
      </c>
      <c r="H50" s="30">
        <v>0</v>
      </c>
      <c r="I50" s="30">
        <v>0</v>
      </c>
      <c r="K50" s="30">
        <v>165</v>
      </c>
      <c r="L50" s="30">
        <v>74.400000000000006</v>
      </c>
    </row>
    <row r="51" spans="3:15">
      <c r="C51" s="77" t="s">
        <v>46</v>
      </c>
      <c r="E51" s="30">
        <f>+K51-H51</f>
        <v>82.7</v>
      </c>
      <c r="F51" s="30">
        <f>+L51-I51</f>
        <v>133.30000000000001</v>
      </c>
      <c r="H51" s="30">
        <v>-55.1</v>
      </c>
      <c r="I51" s="30">
        <v>-72.099999999999994</v>
      </c>
      <c r="K51" s="30">
        <v>27.6</v>
      </c>
      <c r="L51" s="30">
        <v>61.2</v>
      </c>
    </row>
    <row r="52" spans="3:15">
      <c r="C52" s="78" t="s">
        <v>47</v>
      </c>
      <c r="E52" s="30">
        <f t="shared" ref="E52:E84" si="10">+K52-H52</f>
        <v>60.4</v>
      </c>
      <c r="F52" s="30">
        <f t="shared" ref="F52:F84" si="11">+L52-I52</f>
        <v>68.2</v>
      </c>
      <c r="H52" s="30">
        <v>0</v>
      </c>
      <c r="I52" s="30">
        <v>0</v>
      </c>
      <c r="K52" s="30">
        <v>60.4</v>
      </c>
      <c r="L52" s="30">
        <v>68.2</v>
      </c>
    </row>
    <row r="53" spans="3:15">
      <c r="C53" s="79" t="s">
        <v>225</v>
      </c>
      <c r="E53" s="39">
        <f t="shared" ref="E53" si="12">SUM(E48:E52)</f>
        <v>577.79999999999995</v>
      </c>
      <c r="F53" s="39">
        <f t="shared" ref="F53" si="13">SUM(F48:F52)</f>
        <v>369.7</v>
      </c>
      <c r="H53" s="39">
        <f t="shared" ref="H53:I53" si="14">SUM(H48:H52)</f>
        <v>-55.1</v>
      </c>
      <c r="I53" s="39">
        <f t="shared" si="14"/>
        <v>-72.099999999999994</v>
      </c>
      <c r="K53" s="39">
        <f>SUM(K48:K52)</f>
        <v>522.70000000000005</v>
      </c>
      <c r="L53" s="39">
        <f>SUM(L48:L52)</f>
        <v>297.60000000000002</v>
      </c>
    </row>
    <row r="54" spans="3:15">
      <c r="C54" s="76" t="s">
        <v>48</v>
      </c>
      <c r="E54" s="30">
        <f t="shared" si="10"/>
        <v>1047.0999999999999</v>
      </c>
      <c r="F54" s="30">
        <f t="shared" si="11"/>
        <v>1225.7</v>
      </c>
      <c r="H54" s="30">
        <v>0</v>
      </c>
      <c r="I54" s="30">
        <v>0</v>
      </c>
      <c r="K54" s="30">
        <v>1047.0999999999999</v>
      </c>
      <c r="L54" s="30">
        <v>1225.7</v>
      </c>
    </row>
    <row r="55" spans="3:15">
      <c r="C55" s="76" t="s">
        <v>49</v>
      </c>
      <c r="E55" s="30">
        <f t="shared" si="10"/>
        <v>546</v>
      </c>
      <c r="F55" s="30">
        <f t="shared" si="11"/>
        <v>546</v>
      </c>
      <c r="H55" s="30">
        <v>62.8</v>
      </c>
      <c r="I55" s="30">
        <v>129</v>
      </c>
      <c r="K55" s="30">
        <v>608.79999999999995</v>
      </c>
      <c r="L55" s="30">
        <v>675</v>
      </c>
    </row>
    <row r="56" spans="3:15">
      <c r="C56" s="76" t="s">
        <v>45</v>
      </c>
      <c r="E56" s="30">
        <f t="shared" si="10"/>
        <v>38.6</v>
      </c>
      <c r="F56" s="30">
        <f t="shared" si="11"/>
        <v>38.700000000000003</v>
      </c>
      <c r="H56" s="30">
        <v>0</v>
      </c>
      <c r="I56" s="30">
        <v>0</v>
      </c>
      <c r="K56" s="30">
        <v>38.6</v>
      </c>
      <c r="L56" s="30">
        <v>38.700000000000003</v>
      </c>
    </row>
    <row r="57" spans="3:15">
      <c r="C57" s="76" t="s">
        <v>193</v>
      </c>
      <c r="E57" s="30">
        <f t="shared" si="10"/>
        <v>18.600000000000001</v>
      </c>
      <c r="F57" s="30">
        <f t="shared" si="11"/>
        <v>64.2</v>
      </c>
      <c r="H57" s="30">
        <v>0</v>
      </c>
      <c r="I57" s="30">
        <v>0</v>
      </c>
      <c r="K57" s="30">
        <v>18.600000000000001</v>
      </c>
      <c r="L57" s="30">
        <v>64.2</v>
      </c>
    </row>
    <row r="58" spans="3:15">
      <c r="C58" s="81" t="s">
        <v>50</v>
      </c>
      <c r="E58" s="30">
        <f t="shared" si="10"/>
        <v>100.1</v>
      </c>
      <c r="F58" s="30">
        <f t="shared" si="11"/>
        <v>105.6</v>
      </c>
      <c r="H58" s="30">
        <v>0</v>
      </c>
      <c r="I58" s="30">
        <v>0</v>
      </c>
      <c r="K58" s="30">
        <v>100.1</v>
      </c>
      <c r="L58" s="30">
        <v>105.6</v>
      </c>
    </row>
    <row r="59" spans="3:15">
      <c r="C59" s="79" t="s">
        <v>226</v>
      </c>
      <c r="E59" s="39">
        <f t="shared" ref="E59" si="15">SUM(E54:E58)</f>
        <v>1750.3999999999996</v>
      </c>
      <c r="F59" s="39">
        <f t="shared" ref="F59" si="16">SUM(F54:F58)</f>
        <v>1980.2</v>
      </c>
      <c r="H59" s="39">
        <f t="shared" ref="H59:I59" si="17">SUM(H54:H58)</f>
        <v>62.8</v>
      </c>
      <c r="I59" s="39">
        <f t="shared" si="17"/>
        <v>129</v>
      </c>
      <c r="K59" s="39">
        <f>SUM(K54:K58)</f>
        <v>1813.1999999999996</v>
      </c>
      <c r="L59" s="39">
        <f>SUM(L54:L58)</f>
        <v>2109.2000000000003</v>
      </c>
    </row>
    <row r="60" spans="3:15">
      <c r="C60" s="76"/>
      <c r="E60" s="30"/>
      <c r="F60" s="30"/>
      <c r="H60" s="30"/>
      <c r="I60" s="30"/>
      <c r="K60" s="30"/>
      <c r="L60" s="30"/>
      <c r="O60" s="9"/>
    </row>
    <row r="61" spans="3:15">
      <c r="C61" s="79" t="s">
        <v>51</v>
      </c>
      <c r="E61" s="39">
        <f t="shared" ref="E61" si="18">+K61-H61</f>
        <v>0</v>
      </c>
      <c r="F61" s="39">
        <f t="shared" ref="F61" si="19">+L61-I61</f>
        <v>90.8</v>
      </c>
      <c r="H61" s="39">
        <v>0</v>
      </c>
      <c r="I61" s="39">
        <v>0</v>
      </c>
      <c r="K61" s="39">
        <v>0</v>
      </c>
      <c r="L61" s="39">
        <v>90.8</v>
      </c>
      <c r="O61" s="9"/>
    </row>
    <row r="62" spans="3:15">
      <c r="C62" s="80"/>
      <c r="E62" s="30"/>
      <c r="F62" s="30"/>
      <c r="H62" s="30"/>
      <c r="I62" s="30"/>
      <c r="K62" s="30"/>
      <c r="L62" s="30"/>
      <c r="O62" s="9"/>
    </row>
    <row r="63" spans="3:15">
      <c r="C63" s="242" t="s">
        <v>85</v>
      </c>
      <c r="E63" s="241">
        <f t="shared" ref="E63:F63" si="20">+E61+E59+E53</f>
        <v>2328.1999999999998</v>
      </c>
      <c r="F63" s="241">
        <f t="shared" si="20"/>
        <v>2440.6999999999998</v>
      </c>
      <c r="H63" s="241">
        <f t="shared" ref="H63:I63" si="21">+H61+H59+H53</f>
        <v>7.6999999999999957</v>
      </c>
      <c r="I63" s="241">
        <f t="shared" si="21"/>
        <v>56.900000000000006</v>
      </c>
      <c r="K63" s="241">
        <f>+K61+K59+K53</f>
        <v>2335.8999999999996</v>
      </c>
      <c r="L63" s="241">
        <f>+L61+L59+L53</f>
        <v>2497.6000000000004</v>
      </c>
    </row>
    <row r="64" spans="3:15">
      <c r="C64" s="76"/>
      <c r="E64" s="83"/>
      <c r="F64" s="83"/>
      <c r="H64" s="83"/>
      <c r="I64" s="83"/>
      <c r="K64" s="83"/>
      <c r="L64" s="83"/>
    </row>
    <row r="65" spans="3:12">
      <c r="C65" s="108" t="s">
        <v>52</v>
      </c>
      <c r="E65" s="36"/>
      <c r="F65" s="36"/>
      <c r="H65" s="36"/>
      <c r="I65" s="36"/>
      <c r="K65" s="36"/>
      <c r="L65" s="36"/>
    </row>
    <row r="66" spans="3:12">
      <c r="C66" s="78" t="s">
        <v>232</v>
      </c>
      <c r="E66" s="36">
        <f t="shared" si="10"/>
        <v>195.7</v>
      </c>
      <c r="F66" s="36">
        <f t="shared" si="11"/>
        <v>51.2</v>
      </c>
      <c r="H66" s="36">
        <v>0</v>
      </c>
      <c r="I66" s="36">
        <v>0</v>
      </c>
      <c r="K66" s="36">
        <v>195.7</v>
      </c>
      <c r="L66" s="36">
        <v>51.2</v>
      </c>
    </row>
    <row r="67" spans="3:12">
      <c r="C67" s="78" t="s">
        <v>201</v>
      </c>
      <c r="E67" s="36">
        <f t="shared" si="10"/>
        <v>40.5</v>
      </c>
      <c r="F67" s="36">
        <f t="shared" si="11"/>
        <v>46.5</v>
      </c>
      <c r="H67" s="36">
        <v>0</v>
      </c>
      <c r="I67" s="36">
        <v>0</v>
      </c>
      <c r="K67" s="36">
        <v>40.5</v>
      </c>
      <c r="L67" s="36">
        <v>46.5</v>
      </c>
    </row>
    <row r="68" spans="3:12">
      <c r="C68" s="77" t="s">
        <v>53</v>
      </c>
      <c r="E68" s="36">
        <f t="shared" si="10"/>
        <v>71.400000000000006</v>
      </c>
      <c r="F68" s="36">
        <f t="shared" si="11"/>
        <v>51</v>
      </c>
      <c r="H68" s="36">
        <v>0</v>
      </c>
      <c r="I68" s="36">
        <v>0</v>
      </c>
      <c r="K68" s="36">
        <v>71.400000000000006</v>
      </c>
      <c r="L68" s="36">
        <v>51</v>
      </c>
    </row>
    <row r="69" spans="3:12">
      <c r="C69" s="77" t="s">
        <v>54</v>
      </c>
      <c r="E69" s="36">
        <f t="shared" si="10"/>
        <v>121.19999999999999</v>
      </c>
      <c r="F69" s="36">
        <f t="shared" si="11"/>
        <v>181.6</v>
      </c>
      <c r="H69" s="36">
        <v>-15.8</v>
      </c>
      <c r="I69" s="36">
        <v>-23.9</v>
      </c>
      <c r="K69" s="36">
        <v>105.39999999999999</v>
      </c>
      <c r="L69" s="36">
        <v>157.69999999999999</v>
      </c>
    </row>
    <row r="70" spans="3:12">
      <c r="C70" s="78" t="s">
        <v>55</v>
      </c>
      <c r="E70" s="36">
        <f t="shared" si="10"/>
        <v>12.900000000000006</v>
      </c>
      <c r="F70" s="36">
        <f t="shared" si="11"/>
        <v>21.699999999999989</v>
      </c>
      <c r="H70" s="36">
        <v>138.19999999999999</v>
      </c>
      <c r="I70" s="36">
        <v>155.4</v>
      </c>
      <c r="K70" s="36">
        <v>151.1</v>
      </c>
      <c r="L70" s="36">
        <v>177.1</v>
      </c>
    </row>
    <row r="71" spans="3:12">
      <c r="C71" s="72" t="s">
        <v>56</v>
      </c>
      <c r="E71" s="30">
        <f t="shared" si="10"/>
        <v>22.5</v>
      </c>
      <c r="F71" s="30">
        <f t="shared" si="11"/>
        <v>13.7</v>
      </c>
      <c r="H71" s="30">
        <v>0</v>
      </c>
      <c r="I71" s="30">
        <v>0</v>
      </c>
      <c r="K71" s="30">
        <v>22.5</v>
      </c>
      <c r="L71" s="30">
        <v>13.7</v>
      </c>
    </row>
    <row r="72" spans="3:12">
      <c r="C72" s="80" t="s">
        <v>227</v>
      </c>
      <c r="E72" s="39">
        <f t="shared" ref="E72" si="22">SUM(E66:E71)</f>
        <v>464.20000000000005</v>
      </c>
      <c r="F72" s="39">
        <f t="shared" ref="F72" si="23">SUM(F66:F71)</f>
        <v>365.69999999999993</v>
      </c>
      <c r="H72" s="39">
        <f t="shared" ref="H72:I72" si="24">SUM(H66:H71)</f>
        <v>122.39999999999999</v>
      </c>
      <c r="I72" s="39">
        <f t="shared" si="24"/>
        <v>131.5</v>
      </c>
      <c r="K72" s="39">
        <f>SUM(K66:K71)</f>
        <v>586.6</v>
      </c>
      <c r="L72" s="39">
        <f>SUM(L66:L71)</f>
        <v>497.2</v>
      </c>
    </row>
    <row r="73" spans="3:12">
      <c r="C73" s="78" t="s">
        <v>232</v>
      </c>
      <c r="E73" s="36">
        <f t="shared" si="10"/>
        <v>958.8</v>
      </c>
      <c r="F73" s="36">
        <f t="shared" si="11"/>
        <v>1123</v>
      </c>
      <c r="H73" s="36">
        <v>0</v>
      </c>
      <c r="I73" s="36">
        <v>0</v>
      </c>
      <c r="K73" s="36">
        <v>958.8</v>
      </c>
      <c r="L73" s="36">
        <v>1123</v>
      </c>
    </row>
    <row r="74" spans="3:12">
      <c r="C74" s="78" t="s">
        <v>201</v>
      </c>
      <c r="E74" s="36">
        <f t="shared" si="10"/>
        <v>135.5</v>
      </c>
      <c r="F74" s="36">
        <f t="shared" si="11"/>
        <v>184.7</v>
      </c>
      <c r="H74" s="36">
        <v>0</v>
      </c>
      <c r="I74" s="36">
        <v>0</v>
      </c>
      <c r="K74" s="36">
        <v>135.5</v>
      </c>
      <c r="L74" s="36">
        <v>184.7</v>
      </c>
    </row>
    <row r="75" spans="3:12">
      <c r="C75" s="78" t="s">
        <v>57</v>
      </c>
      <c r="E75" s="36">
        <f t="shared" si="10"/>
        <v>0.1</v>
      </c>
      <c r="F75" s="36">
        <f t="shared" si="11"/>
        <v>0.8</v>
      </c>
      <c r="H75" s="36">
        <v>0</v>
      </c>
      <c r="I75" s="36">
        <v>0</v>
      </c>
      <c r="K75" s="36">
        <v>0.1</v>
      </c>
      <c r="L75" s="36">
        <v>0.8</v>
      </c>
    </row>
    <row r="76" spans="3:12">
      <c r="C76" s="77" t="s">
        <v>194</v>
      </c>
      <c r="E76" s="36">
        <f t="shared" si="10"/>
        <v>43.1</v>
      </c>
      <c r="F76" s="36">
        <f t="shared" si="11"/>
        <v>48.4</v>
      </c>
      <c r="H76" s="36">
        <v>0</v>
      </c>
      <c r="I76" s="36">
        <v>0</v>
      </c>
      <c r="K76" s="36">
        <v>43.1</v>
      </c>
      <c r="L76" s="36">
        <v>48.4</v>
      </c>
    </row>
    <row r="77" spans="3:12">
      <c r="C77" s="79" t="s">
        <v>228</v>
      </c>
      <c r="E77" s="39">
        <f t="shared" ref="E77" si="25">SUM(E73:E76)</f>
        <v>1137.4999999999998</v>
      </c>
      <c r="F77" s="39">
        <f t="shared" ref="F77" si="26">SUM(F73:F76)</f>
        <v>1356.9</v>
      </c>
      <c r="H77" s="39">
        <f t="shared" ref="H77:I77" si="27">SUM(H73:H76)</f>
        <v>0</v>
      </c>
      <c r="I77" s="39">
        <f t="shared" si="27"/>
        <v>0</v>
      </c>
      <c r="K77" s="39">
        <f>SUM(K73:K76)</f>
        <v>1137.4999999999998</v>
      </c>
      <c r="L77" s="39">
        <f>SUM(L73:L76)</f>
        <v>1356.9</v>
      </c>
    </row>
    <row r="78" spans="3:12">
      <c r="C78" s="72"/>
      <c r="E78" s="30"/>
      <c r="F78" s="30"/>
      <c r="H78" s="30"/>
      <c r="I78" s="30"/>
      <c r="K78" s="30"/>
      <c r="L78" s="30"/>
    </row>
    <row r="79" spans="3:12">
      <c r="C79" s="76" t="s">
        <v>58</v>
      </c>
    </row>
    <row r="80" spans="3:12">
      <c r="C80" s="76" t="s">
        <v>294</v>
      </c>
      <c r="E80" s="30">
        <f t="shared" si="10"/>
        <v>154.19999999999999</v>
      </c>
      <c r="F80" s="30">
        <f t="shared" si="11"/>
        <v>138.5</v>
      </c>
      <c r="H80" s="30">
        <f>+BS!D40</f>
        <v>0</v>
      </c>
      <c r="I80" s="30">
        <f>+BS!E40</f>
        <v>0</v>
      </c>
      <c r="K80" s="30">
        <f>+BS!G40</f>
        <v>154.19999999999999</v>
      </c>
      <c r="L80" s="30">
        <v>138.5</v>
      </c>
    </row>
    <row r="81" spans="3:13">
      <c r="C81" s="81" t="s">
        <v>59</v>
      </c>
      <c r="E81" s="31">
        <f t="shared" si="10"/>
        <v>927.1</v>
      </c>
      <c r="F81" s="31">
        <f t="shared" si="11"/>
        <v>850.9</v>
      </c>
      <c r="H81" s="31">
        <f>+BS!D41</f>
        <v>0</v>
      </c>
      <c r="I81" s="31">
        <f>+BS!E41</f>
        <v>0</v>
      </c>
      <c r="K81" s="31">
        <f>+BS!G41</f>
        <v>927.1</v>
      </c>
      <c r="L81" s="31">
        <v>850.9</v>
      </c>
    </row>
    <row r="82" spans="3:13">
      <c r="C82" s="76" t="s">
        <v>60</v>
      </c>
      <c r="E82" s="30">
        <f t="shared" ref="E82" si="28">SUM(E80:E81)</f>
        <v>1081.3</v>
      </c>
      <c r="F82" s="30">
        <f t="shared" ref="F82" si="29">SUM(F80:F81)</f>
        <v>989.4</v>
      </c>
      <c r="H82" s="30">
        <f t="shared" ref="H82:I82" si="30">SUM(H80:H81)</f>
        <v>0</v>
      </c>
      <c r="I82" s="30">
        <f t="shared" si="30"/>
        <v>0</v>
      </c>
      <c r="K82" s="30">
        <f>SUM(K80:K81)</f>
        <v>1081.3</v>
      </c>
      <c r="L82" s="30">
        <f>SUM(L80:L81)</f>
        <v>989.4</v>
      </c>
    </row>
    <row r="83" spans="3:13">
      <c r="C83" s="76" t="s">
        <v>61</v>
      </c>
      <c r="E83" s="30">
        <f t="shared" si="10"/>
        <v>-341.88825592999996</v>
      </c>
      <c r="F83" s="30">
        <f t="shared" si="11"/>
        <v>-264.33227300000021</v>
      </c>
      <c r="H83" s="30">
        <v>-114.7</v>
      </c>
      <c r="I83" s="30">
        <v>-74.599999999999994</v>
      </c>
      <c r="K83" s="30">
        <f>+BS!G43</f>
        <v>-456.58825592999995</v>
      </c>
      <c r="L83" s="30">
        <v>-338.93227300000024</v>
      </c>
    </row>
    <row r="84" spans="3:13">
      <c r="C84" s="76" t="s">
        <v>62</v>
      </c>
      <c r="E84" s="30">
        <f t="shared" si="10"/>
        <v>-12.899999999999999</v>
      </c>
      <c r="F84" s="30">
        <f t="shared" si="11"/>
        <v>-7.0000000000000018</v>
      </c>
      <c r="H84" s="30">
        <f>+BS!D44</f>
        <v>0</v>
      </c>
      <c r="I84" s="30">
        <f>+BS!E44</f>
        <v>0</v>
      </c>
      <c r="K84" s="30">
        <f>+BS!G44</f>
        <v>-12.899999999999999</v>
      </c>
      <c r="L84" s="30">
        <v>-7.0000000000000018</v>
      </c>
    </row>
    <row r="85" spans="3:13">
      <c r="C85" s="80" t="s">
        <v>229</v>
      </c>
      <c r="E85" s="39">
        <f t="shared" ref="E85" si="31">SUM(E82:E84)</f>
        <v>726.51174406999996</v>
      </c>
      <c r="F85" s="39">
        <f t="shared" ref="F85" si="32">SUM(F82:F84)</f>
        <v>718.06772699999976</v>
      </c>
      <c r="H85" s="39">
        <f t="shared" ref="H85:I85" si="33">SUM(H82:H84)</f>
        <v>-114.7</v>
      </c>
      <c r="I85" s="39">
        <f t="shared" si="33"/>
        <v>-74.599999999999994</v>
      </c>
      <c r="K85" s="39">
        <f>SUM(K82:K84)</f>
        <v>611.81174407000003</v>
      </c>
      <c r="L85" s="39">
        <f>SUM(L82:L84)</f>
        <v>643.46772699999974</v>
      </c>
    </row>
    <row r="86" spans="3:13">
      <c r="C86" s="242" t="s">
        <v>168</v>
      </c>
      <c r="E86" s="241">
        <f t="shared" ref="E86" si="34">+E85+E77+E72</f>
        <v>2328.2117440699994</v>
      </c>
      <c r="F86" s="241">
        <f t="shared" ref="F86" si="35">+F85+F77+F72</f>
        <v>2440.6677269999996</v>
      </c>
      <c r="H86" s="241">
        <f t="shared" ref="H86:I86" si="36">+H85+H77+H72</f>
        <v>7.6999999999999886</v>
      </c>
      <c r="I86" s="241">
        <f t="shared" si="36"/>
        <v>56.900000000000006</v>
      </c>
      <c r="K86" s="241">
        <f>+K85+K77+K72</f>
        <v>2335.9117440699997</v>
      </c>
      <c r="L86" s="241">
        <f>+L85+L77+L72</f>
        <v>2497.5677269999996</v>
      </c>
    </row>
    <row r="88" spans="3:13">
      <c r="C88" s="258"/>
      <c r="D88" s="259"/>
      <c r="E88" s="260"/>
      <c r="F88" s="260"/>
      <c r="G88" s="259"/>
      <c r="H88" s="260"/>
      <c r="I88" s="260"/>
      <c r="J88" s="259"/>
      <c r="K88" s="260"/>
      <c r="L88" s="260"/>
    </row>
    <row r="91" spans="3:13" ht="18.75">
      <c r="C91" s="267" t="s">
        <v>186</v>
      </c>
      <c r="D91" s="267"/>
      <c r="E91" s="267"/>
      <c r="F91" s="267"/>
      <c r="G91" s="267"/>
      <c r="H91" s="267"/>
      <c r="I91" s="267"/>
      <c r="J91" s="267"/>
      <c r="K91" s="267"/>
      <c r="L91" s="267"/>
      <c r="M91" s="257"/>
    </row>
    <row r="92" spans="3:13" ht="15.75" thickBot="1">
      <c r="C92" s="12"/>
      <c r="D92" s="12"/>
      <c r="E92" s="12"/>
      <c r="F92" s="12"/>
    </row>
    <row r="93" spans="3:13">
      <c r="E93" s="285" t="s">
        <v>11</v>
      </c>
      <c r="F93" s="285"/>
      <c r="G93" s="276"/>
      <c r="H93" s="276"/>
      <c r="I93" s="276"/>
      <c r="J93" s="276"/>
      <c r="K93" s="276"/>
      <c r="L93" s="276"/>
    </row>
    <row r="94" spans="3:13">
      <c r="E94" s="274" t="s">
        <v>0</v>
      </c>
      <c r="F94" s="274"/>
      <c r="G94" s="274"/>
      <c r="H94" s="274"/>
      <c r="I94" s="274"/>
      <c r="J94" s="274"/>
      <c r="K94" s="274"/>
      <c r="L94" s="274"/>
    </row>
    <row r="95" spans="3:13">
      <c r="E95" s="109">
        <v>2020</v>
      </c>
      <c r="F95" s="109">
        <v>2019</v>
      </c>
      <c r="G95" s="5"/>
      <c r="H95" s="109">
        <v>2020</v>
      </c>
      <c r="I95" s="109">
        <v>2019</v>
      </c>
      <c r="K95" s="109">
        <v>2020</v>
      </c>
      <c r="L95" s="109">
        <v>2019</v>
      </c>
    </row>
    <row r="96" spans="3:13">
      <c r="E96" s="281" t="s">
        <v>86</v>
      </c>
      <c r="F96" s="281"/>
      <c r="G96" s="254"/>
      <c r="H96" s="279" t="s">
        <v>87</v>
      </c>
      <c r="I96" s="279"/>
      <c r="K96" s="279" t="s">
        <v>88</v>
      </c>
      <c r="L96" s="279"/>
    </row>
    <row r="97" spans="3:17">
      <c r="C97" s="88" t="s">
        <v>12</v>
      </c>
      <c r="E97" s="282"/>
      <c r="F97" s="282"/>
      <c r="G97" s="111"/>
      <c r="H97" s="280"/>
      <c r="I97" s="280"/>
      <c r="K97" s="280"/>
      <c r="L97" s="280"/>
    </row>
    <row r="99" spans="3:17">
      <c r="C99" s="164" t="s">
        <v>25</v>
      </c>
      <c r="E99" s="36">
        <f>+K99-H99</f>
        <v>-99.621119509999971</v>
      </c>
      <c r="F99" s="36">
        <f>+L99-I99</f>
        <v>-48.532273000000011</v>
      </c>
      <c r="G99" s="36"/>
      <c r="H99" s="103">
        <f>+H28</f>
        <v>-15.700000000000006</v>
      </c>
      <c r="I99" s="36">
        <f>+I28</f>
        <v>-15.999999999999966</v>
      </c>
      <c r="J99" s="36"/>
      <c r="K99" s="103">
        <f>+CF!E7</f>
        <v>-115.32111950999997</v>
      </c>
      <c r="L99" s="103">
        <f>+CF!G7</f>
        <v>-64.532272999999975</v>
      </c>
      <c r="O99" s="259"/>
      <c r="P99" s="9"/>
      <c r="Q99" s="9"/>
    </row>
    <row r="100" spans="3:17">
      <c r="C100" s="165" t="s">
        <v>247</v>
      </c>
      <c r="E100" s="36">
        <f t="shared" ref="E100:E110" si="37">+K100-H100</f>
        <v>147.69999999999999</v>
      </c>
      <c r="F100" s="36">
        <f>+L100-I100</f>
        <v>96</v>
      </c>
      <c r="G100" s="36"/>
      <c r="H100" s="103">
        <f>-H20-H19</f>
        <v>-23.799999999999994</v>
      </c>
      <c r="I100" s="36">
        <f>-I19</f>
        <v>3.4</v>
      </c>
      <c r="J100" s="36"/>
      <c r="K100" s="103">
        <f>+CF!E8</f>
        <v>123.9</v>
      </c>
      <c r="L100" s="103">
        <f>+CF!G8</f>
        <v>99.4</v>
      </c>
      <c r="P100" s="248"/>
      <c r="Q100" s="248"/>
    </row>
    <row r="101" spans="3:17">
      <c r="C101" s="165" t="s">
        <v>169</v>
      </c>
      <c r="E101" s="36">
        <f t="shared" si="37"/>
        <v>26</v>
      </c>
      <c r="F101" s="36">
        <f t="shared" ref="E101:F111" si="38">+L101-I101</f>
        <v>3.8</v>
      </c>
      <c r="G101" s="36"/>
      <c r="H101" s="103">
        <v>0</v>
      </c>
      <c r="I101" s="36">
        <v>0</v>
      </c>
      <c r="J101" s="36"/>
      <c r="K101" s="103">
        <f>+CF!E9</f>
        <v>26</v>
      </c>
      <c r="L101" s="103">
        <f>+CF!G9</f>
        <v>3.8</v>
      </c>
    </row>
    <row r="102" spans="3:17">
      <c r="C102" s="165" t="s">
        <v>23</v>
      </c>
      <c r="E102" s="36">
        <f t="shared" si="37"/>
        <v>16.399999999999999</v>
      </c>
      <c r="F102" s="36">
        <f t="shared" si="38"/>
        <v>18.3</v>
      </c>
      <c r="G102" s="36"/>
      <c r="H102" s="103">
        <v>0</v>
      </c>
      <c r="I102" s="36">
        <v>0</v>
      </c>
      <c r="J102" s="36"/>
      <c r="K102" s="103">
        <f>+CF!E10</f>
        <v>16.399999999999999</v>
      </c>
      <c r="L102" s="103">
        <f>+CF!G10</f>
        <v>18.3</v>
      </c>
    </row>
    <row r="103" spans="3:17">
      <c r="C103" s="165" t="s">
        <v>170</v>
      </c>
      <c r="E103" s="36">
        <f t="shared" si="37"/>
        <v>0.3</v>
      </c>
      <c r="F103" s="36">
        <f t="shared" si="38"/>
        <v>0</v>
      </c>
      <c r="G103" s="36"/>
      <c r="H103" s="103">
        <v>0</v>
      </c>
      <c r="I103" s="36">
        <v>0</v>
      </c>
      <c r="J103" s="36"/>
      <c r="K103" s="103">
        <f>+CF!E11</f>
        <v>0.3</v>
      </c>
      <c r="L103" s="103">
        <f>+CF!G11</f>
        <v>0</v>
      </c>
    </row>
    <row r="104" spans="3:17">
      <c r="C104" s="165" t="s">
        <v>171</v>
      </c>
      <c r="E104" s="36">
        <f t="shared" si="37"/>
        <v>-5.2</v>
      </c>
      <c r="F104" s="36">
        <f t="shared" si="38"/>
        <v>-16</v>
      </c>
      <c r="G104" s="30"/>
      <c r="H104" s="103">
        <v>0</v>
      </c>
      <c r="I104" s="36">
        <v>0</v>
      </c>
      <c r="J104" s="30"/>
      <c r="K104" s="103">
        <f>+CF!E12</f>
        <v>-5.2</v>
      </c>
      <c r="L104" s="103">
        <f>+CF!G12</f>
        <v>-16</v>
      </c>
    </row>
    <row r="105" spans="3:17">
      <c r="C105" s="165" t="s">
        <v>172</v>
      </c>
      <c r="E105" s="36">
        <f t="shared" si="37"/>
        <v>-8.1</v>
      </c>
      <c r="F105" s="36">
        <f t="shared" si="38"/>
        <v>1.7</v>
      </c>
      <c r="G105" s="36"/>
      <c r="H105" s="103">
        <v>0</v>
      </c>
      <c r="I105" s="36">
        <v>0</v>
      </c>
      <c r="J105" s="36"/>
      <c r="K105" s="103">
        <f>+CF!E13</f>
        <v>-8.1</v>
      </c>
      <c r="L105" s="103">
        <f>+CF!G13</f>
        <v>1.7</v>
      </c>
    </row>
    <row r="106" spans="3:17">
      <c r="C106" s="165" t="s">
        <v>268</v>
      </c>
      <c r="E106" s="36">
        <f t="shared" si="37"/>
        <v>105.2</v>
      </c>
      <c r="F106" s="36">
        <f t="shared" si="38"/>
        <v>94.4</v>
      </c>
      <c r="G106" s="36"/>
      <c r="H106" s="103">
        <v>12</v>
      </c>
      <c r="I106" s="36">
        <v>-8.6999999999999993</v>
      </c>
      <c r="J106" s="36"/>
      <c r="K106" s="103">
        <f>+CF!E14</f>
        <v>117.2</v>
      </c>
      <c r="L106" s="103">
        <f>+CF!G14</f>
        <v>85.7</v>
      </c>
    </row>
    <row r="107" spans="3:17">
      <c r="C107" s="165" t="s">
        <v>173</v>
      </c>
      <c r="E107" s="36">
        <f t="shared" si="37"/>
        <v>-1.6999999999999993</v>
      </c>
      <c r="F107" s="36">
        <f t="shared" si="38"/>
        <v>-38</v>
      </c>
      <c r="G107" s="36"/>
      <c r="H107" s="103">
        <v>29</v>
      </c>
      <c r="I107" s="36">
        <v>21.6</v>
      </c>
      <c r="J107" s="36"/>
      <c r="K107" s="103">
        <f>+CF!E15</f>
        <v>27.3</v>
      </c>
      <c r="L107" s="103">
        <f>+CF!G15</f>
        <v>-16.399999999999999</v>
      </c>
      <c r="O107" s="264"/>
    </row>
    <row r="108" spans="3:17">
      <c r="C108" s="165" t="s">
        <v>174</v>
      </c>
      <c r="E108" s="36">
        <f t="shared" si="37"/>
        <v>13.1</v>
      </c>
      <c r="F108" s="36">
        <f t="shared" si="38"/>
        <v>-11.4</v>
      </c>
      <c r="G108" s="36"/>
      <c r="H108" s="103"/>
      <c r="I108" s="36">
        <v>0</v>
      </c>
      <c r="J108" s="36"/>
      <c r="K108" s="103">
        <f>+CF!E16</f>
        <v>13.1</v>
      </c>
      <c r="L108" s="103">
        <f>+CF!G16</f>
        <v>-11.4</v>
      </c>
    </row>
    <row r="109" spans="3:17">
      <c r="C109" s="165" t="s">
        <v>175</v>
      </c>
      <c r="E109" s="36">
        <f t="shared" si="37"/>
        <v>-14.899999999999999</v>
      </c>
      <c r="F109" s="36">
        <f t="shared" si="38"/>
        <v>17.000000000000007</v>
      </c>
      <c r="G109" s="36"/>
      <c r="H109" s="103">
        <v>-1.5</v>
      </c>
      <c r="I109" s="36">
        <v>-0.3</v>
      </c>
      <c r="J109" s="36"/>
      <c r="K109" s="103">
        <f>+CF!E17</f>
        <v>-16.399999999999999</v>
      </c>
      <c r="L109" s="103">
        <f>+CF!G17</f>
        <v>16.700000000000006</v>
      </c>
    </row>
    <row r="110" spans="3:17">
      <c r="C110" s="165" t="s">
        <v>176</v>
      </c>
      <c r="E110" s="36">
        <f t="shared" si="37"/>
        <v>-3.2</v>
      </c>
      <c r="F110" s="36">
        <f t="shared" si="38"/>
        <v>2.1</v>
      </c>
      <c r="G110" s="30"/>
      <c r="H110" s="103">
        <v>0</v>
      </c>
      <c r="I110" s="36">
        <v>0</v>
      </c>
      <c r="J110" s="30"/>
      <c r="K110" s="103">
        <f>+CF!E18</f>
        <v>-3.2</v>
      </c>
      <c r="L110" s="103">
        <f>+CF!G18</f>
        <v>2.1</v>
      </c>
    </row>
    <row r="111" spans="3:17">
      <c r="C111" s="166" t="s">
        <v>125</v>
      </c>
      <c r="E111" s="104">
        <f t="shared" si="38"/>
        <v>175.97888049000005</v>
      </c>
      <c r="F111" s="104">
        <f t="shared" si="38"/>
        <v>119.36772700000002</v>
      </c>
      <c r="G111" s="36"/>
      <c r="H111" s="104">
        <f>ROUND(SUM(H99:H110),1)</f>
        <v>0</v>
      </c>
      <c r="I111" s="104">
        <f>ROUND(SUM(I99:I110),1)</f>
        <v>0</v>
      </c>
      <c r="J111" s="36"/>
      <c r="K111" s="104">
        <f>+CF!E19</f>
        <v>175.97888049000005</v>
      </c>
      <c r="L111" s="104">
        <f>+CF!G19</f>
        <v>119.36772700000002</v>
      </c>
      <c r="O111" s="263"/>
    </row>
    <row r="112" spans="3:17">
      <c r="C112" s="165" t="s">
        <v>177</v>
      </c>
      <c r="E112" s="36">
        <f t="shared" ref="E112:E117" si="39">+K112-H112</f>
        <v>-67.599999999999994</v>
      </c>
      <c r="F112" s="36">
        <f t="shared" ref="F112:F117" si="40">+L112-I112</f>
        <v>-62.1</v>
      </c>
      <c r="G112" s="36"/>
      <c r="H112" s="103">
        <v>0</v>
      </c>
      <c r="I112" s="192">
        <v>0</v>
      </c>
      <c r="J112" s="36"/>
      <c r="K112" s="103">
        <f>+CF!E20</f>
        <v>-67.599999999999994</v>
      </c>
      <c r="L112" s="103">
        <f>+CF!G20</f>
        <v>-62.1</v>
      </c>
    </row>
    <row r="113" spans="3:12">
      <c r="C113" s="165" t="s">
        <v>113</v>
      </c>
      <c r="E113" s="36">
        <f t="shared" si="39"/>
        <v>-10.399999999999999</v>
      </c>
      <c r="F113" s="36">
        <f t="shared" si="40"/>
        <v>-9.6999999999999993</v>
      </c>
      <c r="G113" s="36"/>
      <c r="H113" s="103">
        <v>0</v>
      </c>
      <c r="I113" s="192">
        <v>0</v>
      </c>
      <c r="J113" s="36"/>
      <c r="K113" s="103">
        <f>+CF!E21</f>
        <v>-10.399999999999999</v>
      </c>
      <c r="L113" s="103">
        <f>+CF!G21</f>
        <v>-9.6999999999999993</v>
      </c>
    </row>
    <row r="114" spans="3:12">
      <c r="C114" s="165" t="s">
        <v>178</v>
      </c>
      <c r="E114" s="36">
        <f t="shared" si="39"/>
        <v>-2.8</v>
      </c>
      <c r="F114" s="36">
        <f t="shared" si="40"/>
        <v>-5.3</v>
      </c>
      <c r="G114" s="36"/>
      <c r="H114" s="103">
        <v>0</v>
      </c>
      <c r="I114" s="192">
        <v>0</v>
      </c>
      <c r="J114" s="36"/>
      <c r="K114" s="103">
        <f>+CF!E22</f>
        <v>-2.8</v>
      </c>
      <c r="L114" s="103">
        <f>+CF!G22</f>
        <v>-5.3</v>
      </c>
    </row>
    <row r="115" spans="3:12">
      <c r="C115" s="165" t="s">
        <v>265</v>
      </c>
      <c r="E115" s="36">
        <f t="shared" si="39"/>
        <v>0</v>
      </c>
      <c r="F115" s="36">
        <f t="shared" si="40"/>
        <v>-0.5</v>
      </c>
      <c r="G115" s="36"/>
      <c r="H115" s="103">
        <v>0</v>
      </c>
      <c r="I115" s="192">
        <v>0</v>
      </c>
      <c r="J115" s="36"/>
      <c r="K115" s="103">
        <f>+CF!E23</f>
        <v>0</v>
      </c>
      <c r="L115" s="103">
        <f>+CF!G23</f>
        <v>-0.5</v>
      </c>
    </row>
    <row r="116" spans="3:12">
      <c r="C116" s="66" t="s">
        <v>179</v>
      </c>
      <c r="E116" s="36">
        <f t="shared" si="39"/>
        <v>0.4</v>
      </c>
      <c r="F116" s="36">
        <f t="shared" si="40"/>
        <v>44.6</v>
      </c>
      <c r="G116" s="30"/>
      <c r="H116" s="103">
        <v>0</v>
      </c>
      <c r="I116" s="192">
        <v>0</v>
      </c>
      <c r="J116" s="30"/>
      <c r="K116" s="103">
        <f>+CF!E24</f>
        <v>0.4</v>
      </c>
      <c r="L116" s="103">
        <f>+CF!G24</f>
        <v>44.6</v>
      </c>
    </row>
    <row r="117" spans="3:12">
      <c r="C117" s="166" t="s">
        <v>180</v>
      </c>
      <c r="E117" s="104">
        <f t="shared" si="39"/>
        <v>-80.399999999999991</v>
      </c>
      <c r="F117" s="104">
        <f t="shared" si="40"/>
        <v>-32.999999999999993</v>
      </c>
      <c r="G117" s="36"/>
      <c r="H117" s="104">
        <f>SUM(H112:H116)</f>
        <v>0</v>
      </c>
      <c r="I117" s="262">
        <f>SUM(I112:I116)</f>
        <v>0</v>
      </c>
      <c r="J117" s="36"/>
      <c r="K117" s="104">
        <f>+CF!E25</f>
        <v>-80.399999999999991</v>
      </c>
      <c r="L117" s="104">
        <f>+CF!G25</f>
        <v>-32.999999999999993</v>
      </c>
    </row>
    <row r="118" spans="3:12">
      <c r="C118" s="261" t="s">
        <v>282</v>
      </c>
      <c r="E118" s="36">
        <f t="shared" ref="E118" si="41">+K118-H118</f>
        <v>124.2</v>
      </c>
      <c r="F118" s="36">
        <f t="shared" ref="F118" si="42">+L118-I118</f>
        <v>0</v>
      </c>
      <c r="G118" s="36"/>
      <c r="H118" s="103">
        <v>0</v>
      </c>
      <c r="I118" s="192">
        <v>0</v>
      </c>
      <c r="J118" s="36"/>
      <c r="K118" s="36">
        <f>+CF!E26</f>
        <v>124.2</v>
      </c>
      <c r="L118" s="36">
        <f>+CF!G26</f>
        <v>0</v>
      </c>
    </row>
    <row r="119" spans="3:12">
      <c r="C119" s="165" t="s">
        <v>249</v>
      </c>
      <c r="E119" s="36">
        <f t="shared" ref="E119:E125" si="43">+K119-H119</f>
        <v>-15.6</v>
      </c>
      <c r="F119" s="36">
        <f t="shared" ref="F119:F125" si="44">+L119-I119</f>
        <v>-12.4</v>
      </c>
      <c r="G119" s="36"/>
      <c r="H119" s="103">
        <v>0</v>
      </c>
      <c r="I119" s="192">
        <v>0</v>
      </c>
      <c r="J119" s="36"/>
      <c r="K119" s="36">
        <f>+CF!E27</f>
        <v>-15.6</v>
      </c>
      <c r="L119" s="36">
        <f>+CF!G27</f>
        <v>-12.4</v>
      </c>
    </row>
    <row r="120" spans="3:12">
      <c r="C120" s="165" t="s">
        <v>200</v>
      </c>
      <c r="E120" s="36">
        <f t="shared" si="43"/>
        <v>-226.3</v>
      </c>
      <c r="F120" s="36">
        <f t="shared" si="44"/>
        <v>-12.9</v>
      </c>
      <c r="G120" s="36"/>
      <c r="H120" s="103">
        <v>0</v>
      </c>
      <c r="I120" s="192">
        <v>0</v>
      </c>
      <c r="J120" s="36"/>
      <c r="K120" s="36">
        <f>+CF!E28</f>
        <v>-226.3</v>
      </c>
      <c r="L120" s="36">
        <f>+CF!G28</f>
        <v>-12.9</v>
      </c>
    </row>
    <row r="121" spans="3:12">
      <c r="C121" s="165" t="s">
        <v>181</v>
      </c>
      <c r="E121" s="36">
        <f t="shared" si="43"/>
        <v>170</v>
      </c>
      <c r="F121" s="36">
        <f t="shared" si="44"/>
        <v>-30</v>
      </c>
      <c r="G121" s="36"/>
      <c r="H121" s="103">
        <v>0</v>
      </c>
      <c r="I121" s="192">
        <v>0</v>
      </c>
      <c r="J121" s="36"/>
      <c r="K121" s="36">
        <f>+CF!E29</f>
        <v>170</v>
      </c>
      <c r="L121" s="36">
        <f>+CF!G29</f>
        <v>-30</v>
      </c>
    </row>
    <row r="122" spans="3:12">
      <c r="C122" s="165" t="s">
        <v>286</v>
      </c>
      <c r="E122" s="36">
        <f t="shared" ref="E122" si="45">+K122-H122</f>
        <v>91.9</v>
      </c>
      <c r="F122" s="36">
        <f t="shared" ref="F122" si="46">+L122-I122</f>
        <v>0</v>
      </c>
      <c r="G122" s="36"/>
      <c r="H122" s="103">
        <v>0</v>
      </c>
      <c r="I122" s="192">
        <v>0</v>
      </c>
      <c r="J122" s="36"/>
      <c r="K122" s="36">
        <f>+CF!E30</f>
        <v>91.9</v>
      </c>
      <c r="L122" s="36">
        <f>+CF!G30</f>
        <v>0</v>
      </c>
    </row>
    <row r="123" spans="3:12">
      <c r="C123" s="165" t="s">
        <v>248</v>
      </c>
      <c r="E123" s="36">
        <f t="shared" si="43"/>
        <v>-10.5</v>
      </c>
      <c r="F123" s="36">
        <f t="shared" si="44"/>
        <v>-11.4</v>
      </c>
      <c r="G123" s="36"/>
      <c r="H123" s="103">
        <v>0</v>
      </c>
      <c r="I123" s="192">
        <v>0</v>
      </c>
      <c r="J123" s="36"/>
      <c r="K123" s="36">
        <f>+CF!E31</f>
        <v>-10.5</v>
      </c>
      <c r="L123" s="36">
        <f>+CF!G31</f>
        <v>-11.4</v>
      </c>
    </row>
    <row r="124" spans="3:12">
      <c r="C124" s="165" t="s">
        <v>235</v>
      </c>
      <c r="E124" s="36">
        <f t="shared" si="43"/>
        <v>-3</v>
      </c>
      <c r="F124" s="36">
        <f t="shared" si="44"/>
        <v>-3.7</v>
      </c>
      <c r="G124" s="30"/>
      <c r="H124" s="103">
        <v>0</v>
      </c>
      <c r="I124" s="192">
        <v>0</v>
      </c>
      <c r="J124" s="30"/>
      <c r="K124" s="36">
        <f>+CF!E32</f>
        <v>-3</v>
      </c>
      <c r="L124" s="36">
        <f>+CF!G32</f>
        <v>-3.7</v>
      </c>
    </row>
    <row r="125" spans="3:12">
      <c r="C125" s="166" t="s">
        <v>182</v>
      </c>
      <c r="E125" s="104">
        <f t="shared" si="43"/>
        <v>130.69999999999999</v>
      </c>
      <c r="F125" s="104">
        <f t="shared" si="44"/>
        <v>-70.400000000000006</v>
      </c>
      <c r="G125" s="36"/>
      <c r="H125" s="104">
        <f>SUM(H118:H124)</f>
        <v>0</v>
      </c>
      <c r="I125" s="262">
        <f>SUM(I118:I124)</f>
        <v>0</v>
      </c>
      <c r="J125" s="36"/>
      <c r="K125" s="104">
        <f>+CF!E33</f>
        <v>130.69999999999999</v>
      </c>
      <c r="L125" s="104">
        <f>+CF!G33</f>
        <v>-70.400000000000006</v>
      </c>
    </row>
    <row r="126" spans="3:12">
      <c r="C126" s="165" t="s">
        <v>183</v>
      </c>
      <c r="E126" s="36">
        <f t="shared" ref="E126:E128" si="47">+K126-H126</f>
        <v>226.27888049000006</v>
      </c>
      <c r="F126" s="36">
        <f t="shared" ref="F126:F128" si="48">+L126-I126</f>
        <v>15.967727000000025</v>
      </c>
      <c r="G126" s="36"/>
      <c r="H126" s="103">
        <f>+H125+H117+H111</f>
        <v>0</v>
      </c>
      <c r="I126" s="192">
        <f>+I125+I117+I111</f>
        <v>0</v>
      </c>
      <c r="J126" s="36"/>
      <c r="K126" s="36">
        <f>+CF!E34</f>
        <v>226.27888049000006</v>
      </c>
      <c r="L126" s="36">
        <f>+CF!G34</f>
        <v>15.967727000000025</v>
      </c>
    </row>
    <row r="127" spans="3:12">
      <c r="C127" s="165" t="s">
        <v>184</v>
      </c>
      <c r="E127" s="36">
        <f t="shared" si="47"/>
        <v>40.6</v>
      </c>
      <c r="F127" s="36">
        <f t="shared" si="48"/>
        <v>74.5</v>
      </c>
      <c r="G127" s="36"/>
      <c r="H127" s="103">
        <v>0</v>
      </c>
      <c r="I127" s="192">
        <v>0</v>
      </c>
      <c r="J127" s="36"/>
      <c r="K127" s="36">
        <f>+CF!E35</f>
        <v>40.6</v>
      </c>
      <c r="L127" s="36">
        <f>+CF!G35</f>
        <v>74.5</v>
      </c>
    </row>
    <row r="128" spans="3:12">
      <c r="C128" s="166" t="s">
        <v>185</v>
      </c>
      <c r="E128" s="104">
        <f t="shared" si="47"/>
        <v>266.87888049000009</v>
      </c>
      <c r="F128" s="104">
        <f t="shared" si="48"/>
        <v>90.367727000000031</v>
      </c>
      <c r="G128" s="36"/>
      <c r="H128" s="104">
        <f>SUM(H126:H127)</f>
        <v>0</v>
      </c>
      <c r="I128" s="262">
        <f>SUM(I126:I127)</f>
        <v>0</v>
      </c>
      <c r="J128" s="36"/>
      <c r="K128" s="104">
        <f>+CF!E36</f>
        <v>266.87888049000009</v>
      </c>
      <c r="L128" s="104">
        <f>+CF!G36</f>
        <v>90.367727000000031</v>
      </c>
    </row>
    <row r="130" spans="3:12">
      <c r="C130" s="258"/>
      <c r="D130" s="259"/>
      <c r="E130" s="260"/>
      <c r="F130" s="260"/>
      <c r="G130" s="259"/>
      <c r="H130" s="260"/>
      <c r="I130" s="260"/>
      <c r="J130" s="259"/>
      <c r="K130" s="260"/>
      <c r="L130" s="260"/>
    </row>
  </sheetData>
  <mergeCells count="17">
    <mergeCell ref="C91:L91"/>
    <mergeCell ref="E93:L93"/>
    <mergeCell ref="E94:L94"/>
    <mergeCell ref="E96:F97"/>
    <mergeCell ref="H96:I97"/>
    <mergeCell ref="K96:L97"/>
    <mergeCell ref="C39:L39"/>
    <mergeCell ref="E42:L42"/>
    <mergeCell ref="E44:F45"/>
    <mergeCell ref="H44:I45"/>
    <mergeCell ref="K44:L45"/>
    <mergeCell ref="C6:L6"/>
    <mergeCell ref="E8:L8"/>
    <mergeCell ref="E9:L9"/>
    <mergeCell ref="E11:F12"/>
    <mergeCell ref="H11:I12"/>
    <mergeCell ref="K11:L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IS and OCI</vt:lpstr>
      <vt:lpstr>BS</vt:lpstr>
      <vt:lpstr>Equity</vt:lpstr>
      <vt:lpstr>CF</vt:lpstr>
      <vt:lpstr>Key tables</vt:lpstr>
      <vt:lpstr>Notes</vt:lpstr>
      <vt:lpstr>Note 1 table</vt:lpstr>
      <vt:lpstr>Note 2 table</vt:lpstr>
      <vt:lpstr>Note 17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2020-04-22T10:31:50Z</dcterms:created>
  <dcterms:modified xsi:type="dcterms:W3CDTF">2020-04-22T11:45:55Z</dcterms:modified>
</cp:coreProperties>
</file>