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 codeName="ThisWorkbook"/>
  <xr:revisionPtr revIDLastSave="0" documentId="8_{900AF331-E492-41E8-B57F-55D3EC25BE47}" xr6:coauthVersionLast="46" xr6:coauthVersionMax="46" xr10:uidLastSave="{00000000-0000-0000-0000-000000000000}"/>
  <bookViews>
    <workbookView xWindow="-28920" yWindow="30" windowWidth="29040" windowHeight="17640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table" sheetId="22" r:id="rId6"/>
    <sheet name="Note 2 table" sheetId="19" r:id="rId7"/>
    <sheet name="Notes" sheetId="18" r:id="rId8"/>
    <sheet name="Note 17 table" sheetId="28" r:id="rId9"/>
  </sheets>
  <externalReferences>
    <externalReference r:id="rId10"/>
  </externalReferences>
  <definedNames>
    <definedName name="ARCQ_CF_account_receivabale_etc_Ht">#REF!</definedName>
    <definedName name="ARCQ_CF_accounts_payable_Ht">#REF!</definedName>
    <definedName name="ARCQ_CF_cash_beginning_of_periode_Ht">#REF!</definedName>
    <definedName name="ARCQ_CF_deferred_revenues_Ht">#REF!</definedName>
    <definedName name="ARCQ_CF_depreciation_Ht">#REF!</definedName>
    <definedName name="ARCQ_CF_income_taxes_paid_Ht">#REF!</definedName>
    <definedName name="ARCQ_CF_increase_restricted_Ht">#REF!</definedName>
    <definedName name="ARCQ_CF_interest_expense_Ht">#REF!</definedName>
    <definedName name="ARCQ_CF_interest_paid_debt_Ht">#REF!</definedName>
    <definedName name="ARCQ_CF_investment_intangible_assets_Ht">#REF!</definedName>
    <definedName name="ARCQ_CF_investment_MCL_Ht">#REF!</definedName>
    <definedName name="ARCQ_CF_investment_other_assets_Ht">#REF!</definedName>
    <definedName name="ARCQ_CF_investment_property_Ht">#REF!</definedName>
    <definedName name="ARCQ_CF_loss_gain_sale_of_assets_Ht">#REF!</definedName>
    <definedName name="ARCQ_CF_NET_CASH_END_OF_PERIOD_Ht">#REF!</definedName>
    <definedName name="ARCQ_CF_NET_CASH_FINANCING_Ht">#REF!</definedName>
    <definedName name="ARCQ_CF_NET_CASH_INVESTING_Ht">#REF!</definedName>
    <definedName name="ARCQ_CF_NET_CASH_OPERATING_Ht">#REF!</definedName>
    <definedName name="ARCQ_CF_net_change_revolving_credit_Ht">#REF!</definedName>
    <definedName name="ARCQ_CF_Net_inc_dec_cash_Ht">#REF!</definedName>
    <definedName name="ARCQ_CF_Net_income_Ht">#REF!</definedName>
    <definedName name="ARCQ_CF_other_items_Ht">#REF!</definedName>
    <definedName name="ARCQ_CF_other_items_operating_activities_Ht">#REF!</definedName>
    <definedName name="ARCQ_CF_other_items_operating_activities_LT_Ht">#REF!</definedName>
    <definedName name="ARCQ_CF_payment_lease_classified_as_interest_Ht">#REF!</definedName>
    <definedName name="ARCQ_CF_payment_lease_liabilities_Ht">#REF!</definedName>
    <definedName name="ARCQ_CF_proceeds_from_sale_of_assets_Ht">#REF!</definedName>
    <definedName name="ARCQ_CF_repayment_debt_Ht">#REF!</definedName>
    <definedName name="ARCQ_CF_share_of_results_Ht">#REF!</definedName>
    <definedName name="ARCQ_CostSale_Gross_Ht">#REF!</definedName>
    <definedName name="ARCQ_CostSales_net_Ht">#REF!</definedName>
    <definedName name="ARCQ_CostSales_Steaming_Ht">#REF!</definedName>
    <definedName name="ARCQ_Depreciation_CapMC_Ht">#REF!</definedName>
    <definedName name="ARCQ_Depreciation_CapSteam_Ht">#REF!</definedName>
    <definedName name="ARCQ_Depreciation_Def_Steaming_Ht">#REF!</definedName>
    <definedName name="ARCQ_Depreciation_Gross_Ht">#REF!</definedName>
    <definedName name="ARCQ_Depreciation_Net_Ht">#REF!</definedName>
    <definedName name="ARCQ_FinancialOther_Agio_Ht">#REF!</definedName>
    <definedName name="ARCQ_FinancialOther_ext_Ht">#REF!</definedName>
    <definedName name="ARCQ_FinancialOther_Ht">#REF!</definedName>
    <definedName name="ARCQ_FinancialOther_InterestIncome_Ht">#REF!</definedName>
    <definedName name="ARCQ_FinancialOther_mod_Ht">#REF!</definedName>
    <definedName name="ARCQ_FinancialOther_option_Ht">#REF!</definedName>
    <definedName name="ARCQ_FinancialOther_Other_Ht">#REF!</definedName>
    <definedName name="ARCQ_impairment_otherintangibleassets_Ht">#REF!</definedName>
    <definedName name="ARCQ_impairment_propertyandequipment_Ht">#REF!</definedName>
    <definedName name="ARCQ_Income_tax_current_tax_Ht">#REF!</definedName>
    <definedName name="ARCQ_InterestExpenses_CAP_Ht">#REF!</definedName>
    <definedName name="ARCQ_InterestExpenses_Gross_Ht">#REF!</definedName>
    <definedName name="ARCQ_InterestExpenses_Lease_Ht">#REF!</definedName>
    <definedName name="ARCQ_InterestExpenses_NET_Ht">#REF!</definedName>
    <definedName name="ARCQ_MCAmort_Accelerated_REP_Ht">#REF!</definedName>
    <definedName name="ARCQ_MCAmort_Amortization_REP_Ht">#REF!</definedName>
    <definedName name="ARCQ_MCAmort_AmortOnly_SEG_Ht">#REF!</definedName>
    <definedName name="ARCQ_MCAmort_Impairment_REP_Ht">#REF!</definedName>
    <definedName name="ARCQ_MCAmort_TOTAL_REP_Ht">#REF!</definedName>
    <definedName name="ARCQ_MCCAP_Cash_Ht">#REF!</definedName>
    <definedName name="ARCQ_NOTE9_Change_Capital_lease_ONLY_Ht">#REF!</definedName>
    <definedName name="ARCQ_NOTE9_Change_WC_and_Capital_lease_Ht">#REF!</definedName>
    <definedName name="ARCQ_NOTE9_other_Ht">#REF!</definedName>
    <definedName name="ARCQ_NOTE9_processing_equipment_Ht">#REF!</definedName>
    <definedName name="ARCQ_NOTE9_seismic_Ht">#REF!</definedName>
    <definedName name="ARCQ_NOTE9_vessel_upgrade_Ht">#REF!</definedName>
    <definedName name="ARCQ_other_charges_onerous_customercontr_Ht">#REF!</definedName>
    <definedName name="ARCQ_other_charges_onerous_leasecontr_Ht">#REF!</definedName>
    <definedName name="ARCQ_other_charges_OTHER_Ht">#REF!</definedName>
    <definedName name="ARCQ_other_charges_severance_Ht">#REF!</definedName>
    <definedName name="ARCQ_other_charges_writdown_supply_Ht">#REF!</definedName>
    <definedName name="ARCQ_RaD_Cap_Ht">#REF!</definedName>
    <definedName name="ARCQ_RaD_Gross_Ht">#REF!</definedName>
    <definedName name="ARCQ_RaD_Net_Ht">#REF!</definedName>
    <definedName name="ARCQ_Revenues_CONTRACT_Ht">#REF!</definedName>
    <definedName name="ARCQ_Revenues_IMG_Ht">#REF!</definedName>
    <definedName name="ARCQ_Revenues_MCLATE_Ht">#REF!</definedName>
    <definedName name="ARCQ_Revenues_MCPREF_REP_Ht">#REF!</definedName>
    <definedName name="ARCQ_Revenues_MCPREF_SEG_Ht">#REF!</definedName>
    <definedName name="ARCQ_Revenues_OTHER_Ht">#REF!</definedName>
    <definedName name="ARCQ_Revenues_Total_REP_Ht">#REF!</definedName>
    <definedName name="ARCQ_Revenues_Total_SEG_Ht">#REF!</definedName>
    <definedName name="ARCQ_SGA_Ht">#REF!</definedName>
    <definedName name="ARCQ_ShareAssociated_Ht">#REF!</definedName>
    <definedName name="ARCQ_Special_Ht">#REF!</definedName>
    <definedName name="ARCQ_TaxDeferred_Ht">#REF!</definedName>
    <definedName name="ARCQ_TaxExpense_Ht">#REF!</definedName>
    <definedName name="ARCQ_vessel_allocation_contract_Ht">#REF!</definedName>
    <definedName name="ARCQ_vessel_allocation_Multiclient_Ht">#REF!</definedName>
    <definedName name="ARCQ_vessel_allocation_stacked_standby_Ht">#REF!</definedName>
    <definedName name="ARCQ_vessel_allocation_steaming_Ht">#REF!</definedName>
    <definedName name="ARCQ_vessel_allocation_yard_Ht">#REF!</definedName>
    <definedName name="ARCY_BS_AccOtherLiabilities_Ht">#REF!</definedName>
    <definedName name="ARCY_BS_AccruedRevenuesOther_Ht">#REF!</definedName>
    <definedName name="ARCY_BS_Accumulated_earnings_Ht">#REF!</definedName>
    <definedName name="ARCY_BS_additional_paid_in_capital_Ht">#REF!</definedName>
    <definedName name="ARCY_BS_AP_Ht">#REF!</definedName>
    <definedName name="ARCY_BS_AR_Net_Ht">#REF!</definedName>
    <definedName name="ARCY_BS_AssetHeldSale_Ht">#REF!</definedName>
    <definedName name="ARCY_BS_Cash_Ht">#REF!</definedName>
    <definedName name="ARCY_BS_common_stock_Ht">#REF!</definedName>
    <definedName name="ARCY_BS_DeffRev_Ht">#REF!</definedName>
    <definedName name="ARCY_BS_DeffTaxLiab_Ht">#REF!</definedName>
    <definedName name="ARCY_BS_IBD_LT_CapLease_Ht">#REF!</definedName>
    <definedName name="ARCY_BS_IBD_LT_Ht">#REF!</definedName>
    <definedName name="ARCY_BS_IBD_ST_ExLease_Ht">#REF!</definedName>
    <definedName name="ARCY_BS_IBD_ST_Leases_Ht">#REF!</definedName>
    <definedName name="ARCY_BS_IncomeTaxPayable_Ht">#REF!</definedName>
    <definedName name="ARCY_BS_MC_Ht">#REF!</definedName>
    <definedName name="ARCY_BS_Other_capital_reserves_Ht">#REF!</definedName>
    <definedName name="ARCY_BS_OtherCurrentAssets_Ht">#REF!</definedName>
    <definedName name="ARCY_BS_OtherIntangibleAssets_Ht">#REF!</definedName>
    <definedName name="ARCY_BS_OtherLongTermLiab_Ht">#REF!</definedName>
    <definedName name="ARCY_BS_OtherLTAssets_Ht">#REF!</definedName>
    <definedName name="ARCY_BS_PPE_Ht">#REF!</definedName>
    <definedName name="ARCY_BS_RestrictedLT_Ht">#REF!</definedName>
    <definedName name="ARCY_BS_RestrictedST_Ht">#REF!</definedName>
    <definedName name="ARCY_CF_account_receivabale_etc_Ht">#REF!</definedName>
    <definedName name="ARCY_CF_accounts_payable_Ht">#REF!</definedName>
    <definedName name="ARCY_CF_cash_beginning_of_periode_Ht">#REF!</definedName>
    <definedName name="ARCY_CF_deferred_revenues_Ht">#REF!</definedName>
    <definedName name="ARCY_CF_depreciation_Ht">#REF!</definedName>
    <definedName name="ARCY_CF_income_taxes_paid_Ht">#REF!</definedName>
    <definedName name="ARCY_CF_increase_restricted_Ht">#REF!</definedName>
    <definedName name="ARCY_CF_interest_expense_Ht">#REF!</definedName>
    <definedName name="ARCY_CF_interest_paid_debt_Ht">#REF!</definedName>
    <definedName name="ARCY_CF_investment_intangible_assets_Ht">#REF!</definedName>
    <definedName name="ARCY_CF_investment_MCL_Ht">#REF!</definedName>
    <definedName name="ARCY_CF_investment_other_assets_Ht">#REF!</definedName>
    <definedName name="ARCY_CF_investment_property_Ht">#REF!</definedName>
    <definedName name="ARCY_CF_loss_gain_sale_of_assets_Ht">#REF!</definedName>
    <definedName name="ARCY_CF_NET_CASH_END_OF_PERIOD_Ht">#REF!</definedName>
    <definedName name="ARCY_CF_NET_CASH_FINANCING_Ht">#REF!</definedName>
    <definedName name="ARCY_CF_NET_CASH_INVESTING_Ht">#REF!</definedName>
    <definedName name="ARCY_CF_NET_CASH_OPERATING_Ht">#REF!</definedName>
    <definedName name="ARCY_CF_net_change_revolving_credit_Ht">#REF!</definedName>
    <definedName name="ARCY_CF_Net_inc_dec_cash_Ht">#REF!</definedName>
    <definedName name="ARCY_CF_Net_income_Ht">#REF!</definedName>
    <definedName name="ARCY_CF_other_items_Ht">#REF!</definedName>
    <definedName name="ARCY_CF_other_items_operating_activities_Ht">#REF!</definedName>
    <definedName name="ARCY_CF_other_items_operating_activities_LT_Ht">#REF!</definedName>
    <definedName name="ARCY_CF_payment_lease_classified_as_interest_Ht">#REF!</definedName>
    <definedName name="ARCY_CF_payment_lease_liabilities_Ht">#REF!</definedName>
    <definedName name="ARCY_CF_proceeds_from_sale_of_assets_Ht">#REF!</definedName>
    <definedName name="ARCY_CF_repayment_debt_Ht">#REF!</definedName>
    <definedName name="ARCY_CF_share_of_results_Ht">#REF!</definedName>
    <definedName name="ARCY_CostSale_Gross_Ht">#REF!</definedName>
    <definedName name="ARCY_CostSales_net_Ht">#REF!</definedName>
    <definedName name="ARCY_CostSales_Steaming_Ht">#REF!</definedName>
    <definedName name="ARCY_Depreciation_CapMC_Ht">#REF!</definedName>
    <definedName name="ARCY_Depreciation_CapSteam_Ht">#REF!</definedName>
    <definedName name="ARCY_Depreciation_Def_Steaming_Ht">#REF!</definedName>
    <definedName name="ARCY_Depreciation_Gross_Ht">#REF!</definedName>
    <definedName name="ARCY_Depreciation_Net_Ht">#REF!</definedName>
    <definedName name="ARCY_FinancialOther_Agio_Ht">#REF!</definedName>
    <definedName name="ARCY_FinancialOther_ext_Ht">#REF!</definedName>
    <definedName name="ARCY_FinancialOther_Ht">#REF!</definedName>
    <definedName name="ARCY_FinancialOther_InterestIncome_Ht">#REF!</definedName>
    <definedName name="ARCY_FinancialOther_mod_Ht">#REF!</definedName>
    <definedName name="ARCY_FinancialOther_option_Ht">#REF!</definedName>
    <definedName name="ARCY_FinancialOther_Other_Ht">#REF!</definedName>
    <definedName name="ARCY_impairment_otherintangibleassets_Ht">#REF!</definedName>
    <definedName name="ARCY_impairment_propertyandequipment_Ht">#REF!</definedName>
    <definedName name="ARCY_Income_tax_current_tax_Ht">#REF!</definedName>
    <definedName name="ARCY_InterestExpenses_CAP_Ht">#REF!</definedName>
    <definedName name="ARCY_InterestExpenses_Gross_Ht">#REF!</definedName>
    <definedName name="ARCY_InterestExpenses_Lease_Ht">#REF!</definedName>
    <definedName name="ARCY_InterestExpenses_NET_Ht">#REF!</definedName>
    <definedName name="ARCY_MCAmort_Accelerated_REP_Ht">#REF!</definedName>
    <definedName name="ARCY_MCAmort_Amortization_REP_Ht">#REF!</definedName>
    <definedName name="ARCY_MCAmort_AmortOnly_SEG_Ht">#REF!</definedName>
    <definedName name="ARCY_MCAmort_Impairment_REP_Ht">#REF!</definedName>
    <definedName name="ARCY_MCAmort_TOTAL_REP_Ht">#REF!</definedName>
    <definedName name="ARCY_MCCAP_Cash_Ht">#REF!</definedName>
    <definedName name="ARCY_NOTE9_Change_Capital_lease_ONLY_Ht">#REF!</definedName>
    <definedName name="ARCY_NOTE9_Change_WC_and_Capital_lease_Ht">#REF!</definedName>
    <definedName name="ARCY_NOTE9_other_Ht">#REF!</definedName>
    <definedName name="ARCY_NOTE9_processing_equipment_Ht">#REF!</definedName>
    <definedName name="ARCY_NOTE9_seismic_Ht">#REF!</definedName>
    <definedName name="ARCY_NOTE9_vessel_upgrade_Ht">#REF!</definedName>
    <definedName name="ARCY_other_charges_onerous_customercontr_Ht">#REF!</definedName>
    <definedName name="ARCY_other_charges_onerous_leasecontr_Ht">#REF!</definedName>
    <definedName name="ARCY_other_charges_OTHER_Ht">#REF!</definedName>
    <definedName name="ARCY_other_charges_severance_Ht">#REF!</definedName>
    <definedName name="ARCY_other_charges_writdown_supply_Ht">#REF!</definedName>
    <definedName name="ARCY_RaD_Cap_Ht">#REF!</definedName>
    <definedName name="ARCY_RaD_Gross_Ht">#REF!</definedName>
    <definedName name="ARCY_RaD_Net_Ht">#REF!</definedName>
    <definedName name="ARCY_Revenues_CONTRACT_Ht">#REF!</definedName>
    <definedName name="ARCY_Revenues_IMG_Ht">#REF!</definedName>
    <definedName name="ARCY_Revenues_MCLATE_Ht">#REF!</definedName>
    <definedName name="ARCY_Revenues_MCPREF_REP_Ht">#REF!</definedName>
    <definedName name="ARCY_Revenues_MCPREF_SEG_Ht">#REF!</definedName>
    <definedName name="ARCY_Revenues_OTHER_Ht">#REF!</definedName>
    <definedName name="ARCY_Revenues_Total_REP_Ht">#REF!</definedName>
    <definedName name="ARCY_Revenues_Total_SEG_Ht">#REF!</definedName>
    <definedName name="ARCY_SGA_Ht">#REF!</definedName>
    <definedName name="ARCY_ShareAssociated_Ht">#REF!</definedName>
    <definedName name="ARCY_Special_Ht">#REF!</definedName>
    <definedName name="ARCY_TaxDeferred_Ht">#REF!</definedName>
    <definedName name="ARCY_TaxExpense_Ht">#REF!</definedName>
    <definedName name="ARCY_vessel_allocation_contract_Ht">#REF!</definedName>
    <definedName name="ARCY_vessel_allocation_Multiclient_Ht">#REF!</definedName>
    <definedName name="ARCY_vessel_allocation_stacked_standby_Ht">#REF!</definedName>
    <definedName name="ARCY_vessel_allocation_steaming_Ht">#REF!</definedName>
    <definedName name="ARCY_vessel_allocation_yard_Ht">#REF!</definedName>
    <definedName name="ARCYEAR_BS_AccOtherLiabilities_Ht">#REF!</definedName>
    <definedName name="ARCYEAR_BS_AccruedRevenuesOther_Ht">#REF!</definedName>
    <definedName name="ARCYEAR_BS_Accumulated_earnings_Ht">#REF!</definedName>
    <definedName name="ARCYEAR_BS_additional_paid_in_capital_Ht">#REF!</definedName>
    <definedName name="ARCYEAR_BS_AP_Ht">#REF!</definedName>
    <definedName name="ARCYEAR_BS_AR_Net_Ht">#REF!</definedName>
    <definedName name="ARCYEAR_BS_AssetHeldSale_Ht">#REF!</definedName>
    <definedName name="ARCYEAR_BS_Cash_Ht">#REF!</definedName>
    <definedName name="ARCYEAR_BS_common_stock_Ht">#REF!</definedName>
    <definedName name="ARCYEAR_BS_DeffRev_Ht">#REF!</definedName>
    <definedName name="ARCYEAR_BS_DeffTaxLiab_Ht">#REF!</definedName>
    <definedName name="ARCYEAR_BS_IBD_LT_CapLease_Ht">#REF!</definedName>
    <definedName name="ARCYEAR_BS_IBD_LT_Ht">#REF!</definedName>
    <definedName name="ARCYEAR_BS_IBD_ST_ExLease_Ht">#REF!</definedName>
    <definedName name="ARCYEAR_BS_IBD_ST_Leases_Ht">#REF!</definedName>
    <definedName name="ARCYEAR_BS_IncomeTaxPayable_Ht">#REF!</definedName>
    <definedName name="ARCYEAR_BS_MC_Ht">#REF!</definedName>
    <definedName name="ARCYEAR_BS_Other_capital_reserves_Ht">#REF!</definedName>
    <definedName name="ARCYEAR_BS_OtherCurrentAssets_Ht">#REF!</definedName>
    <definedName name="ARCYEAR_BS_OtherIntangibleAssets_Ht">#REF!</definedName>
    <definedName name="ARCYEAR_BS_OtherLongTermLiab_Ht">#REF!</definedName>
    <definedName name="ARCYEAR_BS_OtherLTAssets_Ht">#REF!</definedName>
    <definedName name="ARCYEAR_BS_PPE_Ht">#REF!</definedName>
    <definedName name="ARCYEAR_BS_RestrictedLT_Ht">#REF!</definedName>
    <definedName name="ARCYEAR_BS_RestrictedST_Ht">#REF!</definedName>
    <definedName name="ARCYEAR_CF_account_receivabale_etc_Ht">#REF!</definedName>
    <definedName name="ARCYEAR_CF_accounts_payable_Ht">#REF!</definedName>
    <definedName name="ARCYEAR_CF_cash_beginning_of_periode_Ht">#REF!</definedName>
    <definedName name="ARCYEAR_CF_deferred_revenues_Ht">#REF!</definedName>
    <definedName name="ARCYEAR_CF_depreciation_Ht">#REF!</definedName>
    <definedName name="ARCYEAR_CF_income_taxes_paid_Ht">#REF!</definedName>
    <definedName name="ARCYEAR_CF_increase_restricted_Ht">#REF!</definedName>
    <definedName name="ARCYEAR_CF_interest_expense_Ht">#REF!</definedName>
    <definedName name="ARCYEAR_CF_interest_paid_debt_Ht">#REF!</definedName>
    <definedName name="ARCYEAR_CF_investment_intangible_assets_Ht">#REF!</definedName>
    <definedName name="ARCYEAR_CF_investment_MCL_Ht">#REF!</definedName>
    <definedName name="ARCYEAR_CF_investment_other_assets_Ht">#REF!</definedName>
    <definedName name="ARCYEAR_CF_investment_property_Ht">#REF!</definedName>
    <definedName name="ARCYEAR_CF_loss_gain_sale_of_assets_Ht">#REF!</definedName>
    <definedName name="ARCYEAR_CF_NET_CASH_END_OF_PERIOD_Ht">#REF!</definedName>
    <definedName name="ARCYEAR_CF_NET_CASH_FINANCING_Ht">#REF!</definedName>
    <definedName name="ARCYEAR_CF_NET_CASH_INVESTING_Ht">#REF!</definedName>
    <definedName name="ARCYEAR_CF_NET_CASH_OPERATING_Ht">#REF!</definedName>
    <definedName name="ARCYEAR_CF_net_change_revolving_credit_Ht">#REF!</definedName>
    <definedName name="ARCYEAR_CF_Net_inc_dec_cash_Ht">#REF!</definedName>
    <definedName name="ARCYEAR_CF_Net_income_Ht">#REF!</definedName>
    <definedName name="ARCYEAR_CF_other_items_Ht">#REF!</definedName>
    <definedName name="ARCYEAR_CF_other_items_operating_activities_Ht">#REF!</definedName>
    <definedName name="ARCYEAR_CF_other_items_operating_activities_LT_Ht">#REF!</definedName>
    <definedName name="ARCYEAR_CF_payment_lease_classified_as_interest_Ht">#REF!</definedName>
    <definedName name="ARCYEAR_CF_payment_lease_liabilities_Ht">#REF!</definedName>
    <definedName name="ARCYEAR_CF_proceeds_from_sale_of_assets_Ht">#REF!</definedName>
    <definedName name="ARCYEAR_CF_repayment_debt_Ht">#REF!</definedName>
    <definedName name="ARCYEAR_CF_RestrictedCash_Investing_Ht">#REF!</definedName>
    <definedName name="ARCYEAR_CF_share_of_results_Ht">#REF!</definedName>
    <definedName name="ARCYEAR_CostSale_Gross_Ht">#REF!</definedName>
    <definedName name="ARCYEAR_CostSales_net_Ht">#REF!</definedName>
    <definedName name="ARCYEAR_CostSales_Steaming_Ht">#REF!</definedName>
    <definedName name="ARCYEAR_Depreciation_CapMC_Ht">#REF!</definedName>
    <definedName name="ARCYEAR_Depreciation_CapSteam_Ht">#REF!</definedName>
    <definedName name="ARCYEAR_Depreciation_Def_Steaming_Ht">#REF!</definedName>
    <definedName name="ARCYEAR_Depreciation_Gross_Ht">#REF!</definedName>
    <definedName name="ARCYEAR_Depreciation_Net_Ht">#REF!</definedName>
    <definedName name="ARCYEAR_FinancialOther_Agio_Ht">#REF!</definedName>
    <definedName name="ARCYEAR_FinancialOther_ext_Ht">#REF!</definedName>
    <definedName name="ARCYEAR_FinancialOther_Ht">#REF!</definedName>
    <definedName name="ARCYEAR_FinancialOther_InterestIncome_Ht">#REF!</definedName>
    <definedName name="ARCYEAR_FinancialOther_mod_Ht">#REF!</definedName>
    <definedName name="ARCYEAR_FinancialOther_Other_Ht">#REF!</definedName>
    <definedName name="ARCYEAR_impairment_otherintangibleassets_Ht">#REF!</definedName>
    <definedName name="ARCYEAR_impairment_propertyandequipment_Ht">#REF!</definedName>
    <definedName name="ARCYEAR_Income_tax_current_tax_Ht">#REF!</definedName>
    <definedName name="ARCYEAR_InterestExpenses_CAP_Ht">#REF!</definedName>
    <definedName name="ARCYEAR_InterestExpenses_Gross_Ht">#REF!</definedName>
    <definedName name="ARCYEAR_InterestExpenses_Lease_Ht">#REF!</definedName>
    <definedName name="ARCYEAR_InterestExpenses_NET_Ht">#REF!</definedName>
    <definedName name="ARCYEAR_MCAmort_Accelerated_REP_Ht">#REF!</definedName>
    <definedName name="ARCYEAR_MCAmort_Amortization_REP_Ht">#REF!</definedName>
    <definedName name="ARCYEAR_MCAmort_AmortOnly_SEG_Ht">#REF!</definedName>
    <definedName name="ARCYEAR_MCAmort_Impairment_REP_Ht">#REF!</definedName>
    <definedName name="ARCYEAR_MCAmort_TOTAL_REP_Ht">#REF!</definedName>
    <definedName name="ARCYEAR_MCCAP_Cash_Ht">#REF!</definedName>
    <definedName name="ARCYEAR_NOTE9_Change_Capital_lease_ONLY_Ht">#REF!</definedName>
    <definedName name="ARCYEAR_NOTE9_Change_WC_and_Capital_lease_Ht">#REF!</definedName>
    <definedName name="ARCYEAR_NOTE9_other_Ht">#REF!</definedName>
    <definedName name="ARCYEAR_NOTE9_processing_equipment_Ht">#REF!</definedName>
    <definedName name="ARCYEAR_NOTE9_seismic_Ht">#REF!</definedName>
    <definedName name="ARCYEAR_NOTE9_vessel_upgrade_Ht">#REF!</definedName>
    <definedName name="ARCYEAR_other_charges_onerous_customercontr_Ht">#REF!</definedName>
    <definedName name="ARCYEAR_other_charges_onerous_leasecontr_Ht">#REF!</definedName>
    <definedName name="ARCYEAR_other_charges_OTHER_Ht">#REF!</definedName>
    <definedName name="ARCYEAR_other_charges_severance_Ht">#REF!</definedName>
    <definedName name="ARCYEAR_other_charges_writdown_supply_Ht">#REF!</definedName>
    <definedName name="ARCYEAR_RaD_Cap_Ht">#REF!</definedName>
    <definedName name="ARCYEAR_RaD_Gross_Ht">#REF!</definedName>
    <definedName name="ARCYEAR_RaD_Net_Ht">#REF!</definedName>
    <definedName name="ARCYEAR_Revenues_CONTRACT_Ht">#REF!</definedName>
    <definedName name="ARCYEAR_Revenues_IMG_Ht">#REF!</definedName>
    <definedName name="ARCYEAR_Revenues_MCLATE_Ht">#REF!</definedName>
    <definedName name="ARCYEAR_Revenues_MCPREF_REP_Ht">#REF!</definedName>
    <definedName name="ARCYEAR_Revenues_MCPREF_SEG_Ht">#REF!</definedName>
    <definedName name="ARCYEAR_Revenues_OTHER_Ht">#REF!</definedName>
    <definedName name="ARCYEAR_Revenues_Total_REP_Ht">#REF!</definedName>
    <definedName name="ARCYEAR_Revenues_Total_SEG_Ht">#REF!</definedName>
    <definedName name="ARCYEAR_SGA_Ht">#REF!</definedName>
    <definedName name="ARCYEAR_ShareAssociated_Ht">#REF!</definedName>
    <definedName name="ARCYEAR_Special_Ht">#REF!</definedName>
    <definedName name="ARCYEAR_TaxDeferred_Ht">#REF!</definedName>
    <definedName name="ARCYEAR_TaxExpense_Ht">#REF!</definedName>
    <definedName name="ARCYEAR_vessel_allocation_contract_Ht">#REF!</definedName>
    <definedName name="ARCYEAR_vessel_allocation_Multiclient_Ht">#REF!</definedName>
    <definedName name="ARCYEAR_vessel_allocation_stacked_standby_Ht">#REF!</definedName>
    <definedName name="ARCYEAR_vessel_allocation_steaming_Ht">#REF!</definedName>
    <definedName name="ARCYEAR_vessel_allocation_yard_Ht">#REF!</definedName>
    <definedName name="Bredde">#REF!</definedName>
    <definedName name="BS_AccOtherLiabilities_Ht">#REF!</definedName>
    <definedName name="BS_AccruedRevenuesOther_AccruedRev_Ht">#REF!</definedName>
    <definedName name="BS_AccruedRevenuesOther_Ht">#REF!</definedName>
    <definedName name="BS_AccruedRevenuesOther_Other_Ht">#REF!</definedName>
    <definedName name="BS_AP_Ht">#REF!</definedName>
    <definedName name="BS_AR_Gross_Ht">#REF!</definedName>
    <definedName name="BS_AR_lossProvsion_Ht">#REF!</definedName>
    <definedName name="BS_AR_Net_Ht">#REF!</definedName>
    <definedName name="BS_AssetHeldSale_Ht">#REF!</definedName>
    <definedName name="BS_Cash_Ht">#REF!</definedName>
    <definedName name="BS_DeffRev_Ht">#REF!</definedName>
    <definedName name="BS_DeffTaxAsset_Ht">#REF!</definedName>
    <definedName name="BS_DeffTaxLiab_Ht">#REF!</definedName>
    <definedName name="BS_IBD_convertible_bond_Ht">#REF!</definedName>
    <definedName name="BS_IBD_debtIssuance_Ht">#REF!</definedName>
    <definedName name="BS_IBD_fairvalue_Ht">#REF!</definedName>
    <definedName name="BS_IBD_LT_CapLease_Ht">#REF!</definedName>
    <definedName name="BS_IBD_LT_Ht">#REF!</definedName>
    <definedName name="BS_IBD_ST_ExLease_Ht">#REF!</definedName>
    <definedName name="BS_IBD_ST_Ht">#REF!</definedName>
    <definedName name="BS_IBD_ST_Leases_Ht">#REF!</definedName>
    <definedName name="BS_IBDLease_LT_Ht">#REF!</definedName>
    <definedName name="BS_IncomeTaxPayable_Ht">#REF!</definedName>
    <definedName name="BS_MC_Completed_Ht">#REF!</definedName>
    <definedName name="BS_MC_Ht">#REF!</definedName>
    <definedName name="BS_MC_WIP_Ht">#REF!</definedName>
    <definedName name="BS_OtherCurrentAssets_Ht">#REF!</definedName>
    <definedName name="BS_OtherIntangibleAssets_Ht">#REF!</definedName>
    <definedName name="BS_OtherLongTermLiab_Ht">#REF!</definedName>
    <definedName name="BS_OtherLTAssets_Ht">#REF!</definedName>
    <definedName name="BS_PPE_Ht">#REF!</definedName>
    <definedName name="BS_RestrictedLT_Ht">#REF!</definedName>
    <definedName name="BS_RestrictedST_Ht">#REF!</definedName>
    <definedName name="CF_YTD_Ht">#REF!</definedName>
    <definedName name="CFY_Ht">#REF!</definedName>
    <definedName name="CurrMonth_Ht">#REF!</definedName>
    <definedName name="Default_table_width">#REF!</definedName>
    <definedName name="Ht_year_to_date_naming">#REF!</definedName>
    <definedName name="Index">#REF!</definedName>
    <definedName name="MUSD">[1]Archive!$D$3</definedName>
    <definedName name="MUSD_Ht">#REF!</definedName>
    <definedName name="PLQ_CapExp_capital_lease_Ht">#REF!</definedName>
    <definedName name="PLQ_CostSale_Gross_Ht">#REF!</definedName>
    <definedName name="PLQ_CostSales_net_Ht">#REF!</definedName>
    <definedName name="PLQ_CostSales_Steaming_Ht">#REF!</definedName>
    <definedName name="PLQ_Depreciation_CapSteam_CapOnly_Ht">#REF!</definedName>
    <definedName name="PLQ_Depreciation_CapSteam_Ht">#REF!</definedName>
    <definedName name="PLQ_Depreciation_gross_Ht">#REF!</definedName>
    <definedName name="PLQ_Depreciation_leased_assets_Ht">#REF!</definedName>
    <definedName name="PLQ_Depreciation_Net_Ht">#REF!</definedName>
    <definedName name="PLQ_FinancialOther_Agio_Ht">#REF!</definedName>
    <definedName name="PLQ_FinancialOther_Ht">#REF!</definedName>
    <definedName name="PLQ_FinancialOther_InterestIncome_Ht">#REF!</definedName>
    <definedName name="PLQ_FinancialOther_Other_Ht">#REF!</definedName>
    <definedName name="PLQ_GrossCashCost_Ht">#REF!</definedName>
    <definedName name="PLQ_impairment_excl_MC_TOTAL_Ht">#REF!</definedName>
    <definedName name="PLQ_impairment_otherintangibleassets_Ht">#REF!</definedName>
    <definedName name="PLQ_impairment_propertyandequipment_Ht">#REF!</definedName>
    <definedName name="PLQ_InterestExpenses_CAP_Ht">#REF!</definedName>
    <definedName name="PLQ_InterestExpenses_Gross_Ht">#REF!</definedName>
    <definedName name="PLQ_InterestExpenses_Lease_Ht">#REF!</definedName>
    <definedName name="PLQ_InterestExpenses_NET_Ht">#REF!</definedName>
    <definedName name="PLQ_MCAmort_Accelerated_REP_Ht">#REF!</definedName>
    <definedName name="PLQ_MCAmort_Accelerated_SEG_Ht">#REF!</definedName>
    <definedName name="PLQ_MCAmort_Amortization_REP_Ht">#REF!</definedName>
    <definedName name="PLQ_MCAmort_Amortization_SEG_Ht">#REF!</definedName>
    <definedName name="PLQ_MCAmort_AmortOnly_REP_Ht">#REF!</definedName>
    <definedName name="PLQ_MCAmort_AmortOnly_SEG_Ht">#REF!</definedName>
    <definedName name="PLQ_MCAmort_Impairment_REP_Ht">#REF!</definedName>
    <definedName name="PLQ_MCAmort_ImpairmentOnly_SEG_Ht">#REF!</definedName>
    <definedName name="PLQ_MCAmort_TOTAL_REP_Ht">#REF!</definedName>
    <definedName name="PLQ_MCAmort_TOTAL_SEG_Ht">#REF!</definedName>
    <definedName name="PLQ_MCCAP_Cash_Ht">#REF!</definedName>
    <definedName name="PLQ_RaD_Cap_Ht">#REF!</definedName>
    <definedName name="PLQ_RaD_Gross_Ht">#REF!</definedName>
    <definedName name="PLQ_RaD_Net_Ht">#REF!</definedName>
    <definedName name="PLQ_Revenues_CONTRACT_Ht">#REF!</definedName>
    <definedName name="PLQ_Revenues_IMG_Ht">#REF!</definedName>
    <definedName name="PLQ_Revenues_MCLATE_Ht">#REF!</definedName>
    <definedName name="PLQ_Revenues_MCPREF_REP_Ht">#REF!</definedName>
    <definedName name="PLQ_Revenues_MCPREF_SEG_Ht">#REF!</definedName>
    <definedName name="PLQ_Revenues_OTHER_Ht">#REF!</definedName>
    <definedName name="PLQ_Revenues_Total_REP_Ht">#REF!</definedName>
    <definedName name="PLQ_Revenues_Total_SEG_Ht">#REF!</definedName>
    <definedName name="PLQ_SGA_Ht">#REF!</definedName>
    <definedName name="PLQ_ShareAssociated_Ht">#REF!</definedName>
    <definedName name="PLQ_Special_CoS_Ht">#REF!</definedName>
    <definedName name="PLQ_Special_SGA_Ht">#REF!</definedName>
    <definedName name="PLQ_TaxContingent_Ht">#REF!</definedName>
    <definedName name="PLQ_TaxDeferred_Ht">#REF!</definedName>
    <definedName name="PLQ_TaxExpense_Ht">#REF!</definedName>
    <definedName name="PLQ_TaxPayable_Ht">#REF!</definedName>
    <definedName name="PLY_CapExp_capital_lease_Ht">#REF!</definedName>
    <definedName name="PLY_CostSale_Gross_Ht">#REF!</definedName>
    <definedName name="PLY_CostSales_net_Ht">#REF!</definedName>
    <definedName name="PLY_CostSales_Steaming_Ht">#REF!</definedName>
    <definedName name="PLY_Depreciation_CapSteam_CapOnly_Ht">#REF!</definedName>
    <definedName name="PLY_Depreciation_CapSteam_Ht">#REF!</definedName>
    <definedName name="PLY_Depreciation_Gross_Ht">#REF!</definedName>
    <definedName name="PLY_Depreciation_leased_assets_Ht">#REF!</definedName>
    <definedName name="PLY_Depreciation_Net_Ht">#REF!</definedName>
    <definedName name="PLY_FinancialOther_Agio_Ht">#REF!</definedName>
    <definedName name="PLY_FinancialOther_Ht">#REF!</definedName>
    <definedName name="PLY_FinancialOther_InterestIncome_Ht">#REF!</definedName>
    <definedName name="PLY_FinancialOther_Other_Ht">#REF!</definedName>
    <definedName name="PLY_GrossCashCost_Ht">#REF!</definedName>
    <definedName name="PLY_impairment_excl_MC_TOTAL_Ht">#REF!</definedName>
    <definedName name="PLY_impairment_otherintangibleassets_Ht">#REF!</definedName>
    <definedName name="PLY_impairment_propertyandequipment_Ht">#REF!</definedName>
    <definedName name="PLY_InterestExpenses_CAP_Ht">#REF!</definedName>
    <definedName name="PLY_InterestExpenses_Gross_Ht">#REF!</definedName>
    <definedName name="PLY_InterestExpenses_Lease_Ht">#REF!</definedName>
    <definedName name="PLY_InterestExpenses_NET_Ht">#REF!</definedName>
    <definedName name="PLY_MCAmort_Accelerated_REP_Ht">#REF!</definedName>
    <definedName name="PLY_MCAmort_Accelerated_SEG_Ht">#REF!</definedName>
    <definedName name="PLY_MCAmort_Amortization_REP_Ht">#REF!</definedName>
    <definedName name="PLY_MCAmort_Amortization_SEG_Ht">#REF!</definedName>
    <definedName name="PLY_MCAmort_AmortOnly_REP_Ht">#REF!</definedName>
    <definedName name="PLY_MCAmort_AmortOnly_SEG_Ht">#REF!</definedName>
    <definedName name="PLY_MCAmort_Impairment_REP_Ht">#REF!</definedName>
    <definedName name="PLY_MCAmort_ImpairmentOnly_SEG_Ht">#REF!</definedName>
    <definedName name="PLY_MCAmort_TOTAL_REP_Ht">#REF!</definedName>
    <definedName name="PLY_MCAmort_TOTAL_SEG_Ht">#REF!</definedName>
    <definedName name="PLY_MCCAP_Cash_Ht">#REF!</definedName>
    <definedName name="PLY_RaD_Cap_Ht">#REF!</definedName>
    <definedName name="PLY_RaD_Gross_Ht">#REF!</definedName>
    <definedName name="PLY_RaD_Net_Ht">#REF!</definedName>
    <definedName name="PLY_Revenues_CONTRACT_Ht">#REF!</definedName>
    <definedName name="PLY_Revenues_IMG_Ht">#REF!</definedName>
    <definedName name="PLY_Revenues_MCLATE_Ht">#REF!</definedName>
    <definedName name="PLY_Revenues_MCPREF_REP_Ht">#REF!</definedName>
    <definedName name="PLY_Revenues_MCPREF_SEG_Ht">#REF!</definedName>
    <definedName name="PLY_Revenues_OTHER_Ht">#REF!</definedName>
    <definedName name="PLY_Revenues_Total_REP_Ht">#REF!</definedName>
    <definedName name="PLY_Revenues_Total_SEG_Ht">#REF!</definedName>
    <definedName name="PLY_SGA_Ht">#REF!</definedName>
    <definedName name="PLY_ShareAssociated_Ht">#REF!</definedName>
    <definedName name="PLY_Special_CoS_Ht">#REF!</definedName>
    <definedName name="PLY_Special_SGA_Ht">#REF!</definedName>
    <definedName name="PLY_TaxContingent_Ht">#REF!</definedName>
    <definedName name="PLY_TaxDeferred_Ht">#REF!</definedName>
    <definedName name="PLY_TaxExpense_Ht">#REF!</definedName>
    <definedName name="PLY_TaxPayable_Ht">#REF!</definedName>
    <definedName name="Qdate_Ht">#REF!</definedName>
    <definedName name="Start_1">#REF!</definedName>
    <definedName name="Start_10">'IS and OCI'!#REF!</definedName>
    <definedName name="Start_11">BS!#REF!</definedName>
    <definedName name="Start_12">Equity!#REF!</definedName>
    <definedName name="Start_13" localSheetId="5">'Note 1 table'!#REF!</definedName>
    <definedName name="Start_13">CF!#REF!</definedName>
    <definedName name="Start_14">'Key tables'!#REF!</definedName>
    <definedName name="Start_15">'Note 1 table'!#REF!</definedName>
    <definedName name="Start_16">'Note 2 table'!#REF!</definedName>
    <definedName name="Start_17">Notes!#REF!</definedName>
    <definedName name="Start_18">#REF!</definedName>
    <definedName name="Start_19">'Note 17 table'!#REF!</definedName>
    <definedName name="Start_2">#REF!</definedName>
    <definedName name="Start_20">#REF!</definedName>
    <definedName name="Start_21">#REF!</definedName>
    <definedName name="Start_2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ThisQuarter_H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1" l="1"/>
  <c r="C76" i="28" l="1"/>
  <c r="H65" i="28" l="1"/>
  <c r="M20" i="17" l="1"/>
  <c r="M14" i="17" l="1"/>
  <c r="M34" i="17"/>
  <c r="I114" i="28" l="1"/>
  <c r="H114" i="28"/>
  <c r="K113" i="28" l="1"/>
  <c r="E113" i="28" s="1"/>
  <c r="K122" i="28" l="1"/>
  <c r="E122" i="28" s="1"/>
  <c r="M22" i="17" l="1"/>
  <c r="I123" i="28" l="1"/>
  <c r="H123" i="28"/>
  <c r="K116" i="28"/>
  <c r="K117" i="28"/>
  <c r="K118" i="28"/>
  <c r="K119" i="28"/>
  <c r="E119" i="28" s="1"/>
  <c r="K120" i="28"/>
  <c r="K125" i="28"/>
  <c r="K115" i="28"/>
  <c r="E115" i="28" s="1"/>
  <c r="K99" i="28" l="1"/>
  <c r="E99" i="28" s="1"/>
  <c r="K100" i="28"/>
  <c r="E100" i="28" s="1"/>
  <c r="K101" i="28"/>
  <c r="E101" i="28" s="1"/>
  <c r="K102" i="28"/>
  <c r="E102" i="28" s="1"/>
  <c r="K103" i="28"/>
  <c r="E103" i="28" s="1"/>
  <c r="K104" i="28"/>
  <c r="E104" i="28" s="1"/>
  <c r="K105" i="28"/>
  <c r="E105" i="28" s="1"/>
  <c r="K106" i="28"/>
  <c r="E106" i="28" s="1"/>
  <c r="K110" i="28"/>
  <c r="E110" i="28" s="1"/>
  <c r="K111" i="28"/>
  <c r="E111" i="28" s="1"/>
  <c r="K112" i="28"/>
  <c r="E112" i="28" s="1"/>
  <c r="E116" i="28"/>
  <c r="E117" i="28"/>
  <c r="E118" i="28"/>
  <c r="E120" i="28"/>
  <c r="E125" i="28"/>
  <c r="I80" i="28"/>
  <c r="H80" i="28"/>
  <c r="I77" i="28"/>
  <c r="H77" i="28"/>
  <c r="I76" i="28"/>
  <c r="H76" i="28"/>
  <c r="I73" i="28"/>
  <c r="H73" i="28"/>
  <c r="H68" i="28"/>
  <c r="I68" i="28"/>
  <c r="H57" i="28"/>
  <c r="I57" i="28"/>
  <c r="H51" i="28"/>
  <c r="I51" i="28"/>
  <c r="I32" i="28"/>
  <c r="H32" i="28"/>
  <c r="H59" i="28" l="1"/>
  <c r="I59" i="28"/>
  <c r="I78" i="28"/>
  <c r="I81" i="28" s="1"/>
  <c r="I82" i="28" s="1"/>
  <c r="H78" i="28"/>
  <c r="H81" i="28" s="1"/>
  <c r="H82" i="28" s="1"/>
  <c r="M16" i="17" l="1"/>
  <c r="M15" i="17"/>
  <c r="G17" i="17"/>
  <c r="G23" i="17" s="1"/>
  <c r="E17" i="17"/>
  <c r="E23" i="17" s="1"/>
  <c r="K31" i="17" l="1"/>
  <c r="I31" i="17"/>
  <c r="G31" i="17"/>
  <c r="G36" i="17" s="1"/>
  <c r="E31" i="17"/>
  <c r="M35" i="17"/>
  <c r="E36" i="17" l="1"/>
  <c r="M31" i="17"/>
  <c r="H190" i="18" l="1"/>
  <c r="K19" i="28" l="1"/>
  <c r="E19" i="28" s="1"/>
  <c r="C31" i="17" l="1"/>
  <c r="I12" i="17" l="1"/>
  <c r="K28" i="10"/>
  <c r="I26" i="22" l="1"/>
  <c r="K15" i="10"/>
  <c r="I27" i="22"/>
  <c r="K280" i="18"/>
  <c r="K267" i="18"/>
  <c r="I25" i="22" l="1"/>
  <c r="I24" i="22" l="1"/>
  <c r="F29" i="22"/>
  <c r="K17" i="10" l="1"/>
  <c r="K13" i="10"/>
  <c r="K9" i="10"/>
  <c r="K8" i="10"/>
  <c r="K26" i="10"/>
  <c r="K23" i="10"/>
  <c r="K10" i="10" l="1"/>
  <c r="I28" i="22"/>
  <c r="I22" i="22"/>
  <c r="L113" i="28" l="1"/>
  <c r="F113" i="28" s="1"/>
  <c r="L122" i="28"/>
  <c r="F122" i="28" s="1"/>
  <c r="L119" i="28"/>
  <c r="F119" i="28" s="1"/>
  <c r="L115" i="28"/>
  <c r="F115" i="28" s="1"/>
  <c r="L18" i="28"/>
  <c r="F18" i="28" s="1"/>
  <c r="L16" i="28"/>
  <c r="L20" i="28"/>
  <c r="L30" i="28"/>
  <c r="L17" i="28"/>
  <c r="F17" i="28" s="1"/>
  <c r="L26" i="28"/>
  <c r="F26" i="28" s="1"/>
  <c r="L14" i="28"/>
  <c r="F14" i="28" s="1"/>
  <c r="L23" i="28"/>
  <c r="F23" i="28" s="1"/>
  <c r="L11" i="28"/>
  <c r="L31" i="28"/>
  <c r="F31" i="28" s="1"/>
  <c r="L15" i="28"/>
  <c r="F15" i="28" s="1"/>
  <c r="L24" i="28"/>
  <c r="F24" i="28" s="1"/>
  <c r="L19" i="28"/>
  <c r="F19" i="28" s="1"/>
  <c r="L13" i="28"/>
  <c r="L109" i="28"/>
  <c r="F109" i="28" s="1"/>
  <c r="L101" i="28"/>
  <c r="F101" i="28" s="1"/>
  <c r="L106" i="28"/>
  <c r="F106" i="28" s="1"/>
  <c r="L98" i="28"/>
  <c r="F98" i="28" s="1"/>
  <c r="L123" i="28"/>
  <c r="F123" i="28" s="1"/>
  <c r="L111" i="28"/>
  <c r="F111" i="28" s="1"/>
  <c r="L103" i="28"/>
  <c r="F103" i="28" s="1"/>
  <c r="L95" i="28"/>
  <c r="L108" i="28"/>
  <c r="F108" i="28" s="1"/>
  <c r="L100" i="28"/>
  <c r="F100" i="28" s="1"/>
  <c r="L114" i="28"/>
  <c r="F114" i="28" s="1"/>
  <c r="L105" i="28"/>
  <c r="F105" i="28" s="1"/>
  <c r="L97" i="28"/>
  <c r="F97" i="28" s="1"/>
  <c r="L110" i="28"/>
  <c r="F110" i="28" s="1"/>
  <c r="L102" i="28"/>
  <c r="F102" i="28" s="1"/>
  <c r="L99" i="28"/>
  <c r="F99" i="28" s="1"/>
  <c r="L112" i="28"/>
  <c r="F112" i="28" s="1"/>
  <c r="L104" i="28"/>
  <c r="F104" i="28" s="1"/>
  <c r="L96" i="28"/>
  <c r="I23" i="10"/>
  <c r="L29" i="22"/>
  <c r="I29" i="22"/>
  <c r="L107" i="28" l="1"/>
  <c r="I15" i="10"/>
  <c r="L22" i="28"/>
  <c r="F22" i="28" s="1"/>
  <c r="L116" i="28"/>
  <c r="F116" i="28" s="1"/>
  <c r="L121" i="28"/>
  <c r="F121" i="28" s="1"/>
  <c r="L120" i="28"/>
  <c r="F120" i="28" s="1"/>
  <c r="L118" i="28"/>
  <c r="F118" i="28" s="1"/>
  <c r="L125" i="28"/>
  <c r="F125" i="28" s="1"/>
  <c r="L124" i="28"/>
  <c r="L117" i="28"/>
  <c r="F117" i="28" s="1"/>
  <c r="F30" i="28"/>
  <c r="F32" i="28" s="1"/>
  <c r="L32" i="28"/>
  <c r="F13" i="28"/>
  <c r="L21" i="28"/>
  <c r="I280" i="18"/>
  <c r="I267" i="18"/>
  <c r="L126" i="28"/>
  <c r="I17" i="10"/>
  <c r="I13" i="10"/>
  <c r="I28" i="10"/>
  <c r="I195" i="18" l="1"/>
  <c r="L25" i="28"/>
  <c r="L27" i="28" s="1"/>
  <c r="L33" i="28" s="1"/>
  <c r="F65" i="28"/>
  <c r="F49" i="28"/>
  <c r="F54" i="28"/>
  <c r="F66" i="28"/>
  <c r="F47" i="28"/>
  <c r="F53" i="28"/>
  <c r="F72" i="28"/>
  <c r="F70" i="28"/>
  <c r="F55" i="28"/>
  <c r="F63" i="28"/>
  <c r="F79" i="28"/>
  <c r="F80" i="28"/>
  <c r="F67" i="28"/>
  <c r="F50" i="28"/>
  <c r="F48" i="28"/>
  <c r="F71" i="28"/>
  <c r="F77" i="28"/>
  <c r="F56" i="28"/>
  <c r="F64" i="28"/>
  <c r="I8" i="22"/>
  <c r="I11" i="28" s="1"/>
  <c r="F11" i="28" s="1"/>
  <c r="I13" i="22"/>
  <c r="I16" i="28" s="1"/>
  <c r="I96" i="28" s="1"/>
  <c r="I14" i="22"/>
  <c r="I12" i="22"/>
  <c r="F13" i="19"/>
  <c r="I8" i="10"/>
  <c r="F96" i="28" l="1"/>
  <c r="I26" i="10"/>
  <c r="F76" i="28"/>
  <c r="F78" i="28" s="1"/>
  <c r="F81" i="28" s="1"/>
  <c r="L78" i="28"/>
  <c r="L81" i="28" s="1"/>
  <c r="F69" i="28"/>
  <c r="F73" i="28" s="1"/>
  <c r="L73" i="28"/>
  <c r="L51" i="28"/>
  <c r="F46" i="28"/>
  <c r="L68" i="28"/>
  <c r="F62" i="28"/>
  <c r="F68" i="28" s="1"/>
  <c r="L57" i="28"/>
  <c r="F52" i="28"/>
  <c r="F57" i="28" s="1"/>
  <c r="M32" i="17"/>
  <c r="I36" i="17"/>
  <c r="M33" i="17"/>
  <c r="K36" i="17"/>
  <c r="I10" i="22"/>
  <c r="I9" i="10"/>
  <c r="F15" i="22"/>
  <c r="I11" i="22"/>
  <c r="L59" i="28" l="1"/>
  <c r="I20" i="28"/>
  <c r="I21" i="28" s="1"/>
  <c r="F16" i="28"/>
  <c r="F82" i="28"/>
  <c r="L82" i="28"/>
  <c r="F51" i="28"/>
  <c r="F59" i="28" s="1"/>
  <c r="M36" i="17"/>
  <c r="I10" i="10"/>
  <c r="I25" i="28" l="1"/>
  <c r="F21" i="28"/>
  <c r="F25" i="28" s="1"/>
  <c r="F27" i="28" s="1"/>
  <c r="F33" i="28" s="1"/>
  <c r="F20" i="28"/>
  <c r="I95" i="28" l="1"/>
  <c r="I107" i="28" s="1"/>
  <c r="I27" i="28"/>
  <c r="I33" i="28" s="1"/>
  <c r="I13" i="19"/>
  <c r="K13" i="19"/>
  <c r="F95" i="28" l="1"/>
  <c r="I124" i="28"/>
  <c r="F107" i="28"/>
  <c r="L13" i="19"/>
  <c r="F124" i="28" l="1"/>
  <c r="I126" i="28"/>
  <c r="F126" i="28" s="1"/>
  <c r="K14" i="10" l="1"/>
  <c r="K13" i="17" l="1"/>
  <c r="K17" i="17" s="1"/>
  <c r="H250" i="18"/>
  <c r="I13" i="17"/>
  <c r="H247" i="18"/>
  <c r="M13" i="17" l="1"/>
  <c r="I17" i="17"/>
  <c r="M12" i="17"/>
  <c r="K16" i="10"/>
  <c r="G27" i="9"/>
  <c r="G28" i="9"/>
  <c r="K19" i="10"/>
  <c r="K18" i="10"/>
  <c r="I25" i="10"/>
  <c r="K25" i="10"/>
  <c r="K31" i="28" l="1"/>
  <c r="E31" i="28" s="1"/>
  <c r="K30" i="28"/>
  <c r="E30" i="28" s="1"/>
  <c r="M17" i="17"/>
  <c r="K23" i="17"/>
  <c r="K22" i="10"/>
  <c r="E32" i="28" l="1"/>
  <c r="K32" i="28"/>
  <c r="H207" i="18" l="1"/>
  <c r="K27" i="10" l="1"/>
  <c r="I27" i="10"/>
  <c r="K24" i="10" l="1"/>
  <c r="H134" i="18" l="1"/>
  <c r="H83" i="18"/>
  <c r="G24" i="10" l="1"/>
  <c r="I24" i="10"/>
  <c r="H136" i="18"/>
  <c r="M19" i="17"/>
  <c r="M21" i="17"/>
  <c r="K109" i="28" l="1"/>
  <c r="E109" i="28" s="1"/>
  <c r="G38" i="11" l="1"/>
  <c r="K76" i="28" s="1"/>
  <c r="G39" i="11"/>
  <c r="K77" i="28" s="1"/>
  <c r="E77" i="28" s="1"/>
  <c r="E76" i="28" l="1"/>
  <c r="E78" i="28" s="1"/>
  <c r="K78" i="28"/>
  <c r="G40" i="11"/>
  <c r="E66" i="28" l="1"/>
  <c r="E72" i="28"/>
  <c r="E52" i="28"/>
  <c r="E67" i="28"/>
  <c r="E63" i="28"/>
  <c r="E50" i="28"/>
  <c r="E56" i="28"/>
  <c r="E71" i="28"/>
  <c r="E46" i="28" l="1"/>
  <c r="E64" i="28"/>
  <c r="E62" i="28"/>
  <c r="E69" i="28"/>
  <c r="E70" i="28"/>
  <c r="H212" i="18"/>
  <c r="E49" i="28"/>
  <c r="H195" i="18"/>
  <c r="E47" i="28"/>
  <c r="E48" i="28"/>
  <c r="G29" i="9"/>
  <c r="E65" i="28" l="1"/>
  <c r="K73" i="28"/>
  <c r="E51" i="28"/>
  <c r="K51" i="28"/>
  <c r="E53" i="28"/>
  <c r="E73" i="28"/>
  <c r="E54" i="28"/>
  <c r="E55" i="28"/>
  <c r="G42" i="11"/>
  <c r="K80" i="28" s="1"/>
  <c r="E80" i="28" s="1"/>
  <c r="G30" i="11"/>
  <c r="G26" i="10"/>
  <c r="G35" i="11"/>
  <c r="E68" i="28" l="1"/>
  <c r="K68" i="28"/>
  <c r="E57" i="28"/>
  <c r="E59" i="28" s="1"/>
  <c r="K57" i="28"/>
  <c r="K59" i="28" s="1"/>
  <c r="H215" i="18"/>
  <c r="H219" i="18" s="1"/>
  <c r="G13" i="11"/>
  <c r="I14" i="10" l="1"/>
  <c r="G28" i="10"/>
  <c r="G27" i="10"/>
  <c r="I16" i="10"/>
  <c r="E33" i="16" l="1"/>
  <c r="I19" i="10"/>
  <c r="I18" i="10"/>
  <c r="I22" i="10" l="1"/>
  <c r="H278" i="18"/>
  <c r="E35" i="16" l="1"/>
  <c r="K123" i="28" s="1"/>
  <c r="E123" i="28" s="1"/>
  <c r="K121" i="28"/>
  <c r="E121" i="28" s="1"/>
  <c r="E9" i="16"/>
  <c r="K24" i="28"/>
  <c r="E24" i="28" s="1"/>
  <c r="K22" i="28"/>
  <c r="E22" i="28" s="1"/>
  <c r="H70" i="18"/>
  <c r="H122" i="18"/>
  <c r="E10" i="16" l="1"/>
  <c r="E26" i="16"/>
  <c r="G15" i="10"/>
  <c r="K23" i="28"/>
  <c r="E23" i="28" s="1"/>
  <c r="H13" i="22"/>
  <c r="H16" i="28" s="1"/>
  <c r="H96" i="28" s="1"/>
  <c r="K15" i="28"/>
  <c r="E15" i="28" s="1"/>
  <c r="K16" i="28"/>
  <c r="K14" i="28"/>
  <c r="E14" i="28" s="1"/>
  <c r="K26" i="28"/>
  <c r="E26" i="28" s="1"/>
  <c r="H112" i="18"/>
  <c r="K108" i="28"/>
  <c r="E108" i="28" s="1"/>
  <c r="K97" i="28"/>
  <c r="E97" i="28" s="1"/>
  <c r="K18" i="28"/>
  <c r="E18" i="28" s="1"/>
  <c r="H266" i="18"/>
  <c r="H279" i="18"/>
  <c r="H11" i="22"/>
  <c r="H171" i="18"/>
  <c r="H45" i="18"/>
  <c r="H49" i="18"/>
  <c r="G17" i="10"/>
  <c r="H12" i="22"/>
  <c r="H264" i="18"/>
  <c r="E8" i="16" l="1"/>
  <c r="H97" i="18"/>
  <c r="K98" i="28"/>
  <c r="E98" i="28" s="1"/>
  <c r="K114" i="28"/>
  <c r="E114" i="28" s="1"/>
  <c r="K17" i="28"/>
  <c r="E17" i="28" s="1"/>
  <c r="E13" i="19"/>
  <c r="H14" i="22"/>
  <c r="H277" i="18"/>
  <c r="H28" i="18"/>
  <c r="K13" i="28" l="1"/>
  <c r="E13" i="28" s="1"/>
  <c r="K96" i="28"/>
  <c r="E96" i="28" s="1"/>
  <c r="H20" i="28"/>
  <c r="E16" i="28"/>
  <c r="G17" i="9"/>
  <c r="H59" i="18"/>
  <c r="H10" i="22"/>
  <c r="H13" i="19"/>
  <c r="H32" i="18"/>
  <c r="E15" i="22"/>
  <c r="G10" i="10" s="1"/>
  <c r="G9" i="10"/>
  <c r="K20" i="28" l="1"/>
  <c r="K11" i="28"/>
  <c r="E20" i="28"/>
  <c r="G18" i="9"/>
  <c r="K15" i="22"/>
  <c r="H8" i="22"/>
  <c r="H11" i="28" s="1"/>
  <c r="H21" i="28" s="1"/>
  <c r="K21" i="28" l="1"/>
  <c r="E11" i="28"/>
  <c r="H25" i="28"/>
  <c r="H95" i="28" s="1"/>
  <c r="G22" i="9"/>
  <c r="E7" i="16" s="1"/>
  <c r="H274" i="18"/>
  <c r="H261" i="18"/>
  <c r="G14" i="10"/>
  <c r="H15" i="22"/>
  <c r="H275" i="18"/>
  <c r="H262" i="18"/>
  <c r="K25" i="28" l="1"/>
  <c r="K27" i="28" s="1"/>
  <c r="K33" i="28" s="1"/>
  <c r="E21" i="28"/>
  <c r="E25" i="28" s="1"/>
  <c r="E27" i="28" s="1"/>
  <c r="E33" i="28" s="1"/>
  <c r="H27" i="28"/>
  <c r="H33" i="28" s="1"/>
  <c r="H107" i="28"/>
  <c r="H124" i="28" s="1"/>
  <c r="H280" i="18"/>
  <c r="H267" i="18"/>
  <c r="G24" i="9"/>
  <c r="G16" i="10"/>
  <c r="E19" i="16" l="1"/>
  <c r="K95" i="28"/>
  <c r="E95" i="28" s="1"/>
  <c r="H126" i="28"/>
  <c r="G30" i="9"/>
  <c r="G18" i="10"/>
  <c r="I23" i="17" l="1"/>
  <c r="G19" i="10"/>
  <c r="G19" i="11"/>
  <c r="M18" i="17" l="1"/>
  <c r="M23" i="17" s="1"/>
  <c r="K107" i="28"/>
  <c r="E107" i="28" s="1"/>
  <c r="E36" i="16"/>
  <c r="K124" i="28" s="1"/>
  <c r="G22" i="10"/>
  <c r="G41" i="11"/>
  <c r="K79" i="28" s="1"/>
  <c r="E124" i="28" l="1"/>
  <c r="E79" i="28"/>
  <c r="E81" i="28" s="1"/>
  <c r="E82" i="28" s="1"/>
  <c r="K81" i="28"/>
  <c r="K82" i="28" s="1"/>
  <c r="E38" i="16"/>
  <c r="G43" i="11"/>
  <c r="G25" i="10"/>
  <c r="K126" i="28" l="1"/>
  <c r="E126" i="28" s="1"/>
  <c r="G44" i="11"/>
  <c r="L15" i="22" l="1"/>
  <c r="I15" i="22"/>
</calcChain>
</file>

<file path=xl/sharedStrings.xml><?xml version="1.0" encoding="utf-8"?>
<sst xmlns="http://schemas.openxmlformats.org/spreadsheetml/2006/main" count="602" uniqueCount="299">
  <si>
    <t>March 31,</t>
  </si>
  <si>
    <t>December 31,</t>
  </si>
  <si>
    <t>Other</t>
  </si>
  <si>
    <t>Segment</t>
  </si>
  <si>
    <t xml:space="preserve"> 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</si>
  <si>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</si>
  <si>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</si>
  <si>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</si>
  <si>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</si>
  <si>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</si>
  <si>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</si>
  <si>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</si>
  <si>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</si>
  <si>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</si>
  <si>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</si>
  <si>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</si>
  <si>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</si>
  <si>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</si>
  <si>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</si>
  <si>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</si>
  <si>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</si>
  <si>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</si>
  <si>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</si>
  <si>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</si>
  <si>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</si>
  <si>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</si>
  <si>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</si>
  <si>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</si>
  <si>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Segment EBIT ex. impairment and other charges, net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</si>
  <si>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</si>
  <si>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</si>
  <si>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</si>
  <si>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</si>
  <si>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</si>
  <si>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</si>
  <si>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</si>
  <si>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</si>
  <si>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</si>
  <si>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</si>
  <si>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</si>
  <si>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</si>
  <si>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</si>
  <si>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</si>
  <si>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</si>
  <si>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</si>
  <si>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</si>
  <si>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</si>
  <si>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</si>
  <si>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</si>
  <si>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</si>
  <si>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</si>
  <si>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</si>
  <si>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</si>
  <si>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</si>
  <si>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</si>
  <si>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</si>
  <si>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</si>
  <si>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</si>
  <si>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</si>
  <si>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</si>
  <si>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</si>
  <si>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</si>
  <si>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</si>
  <si>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</si>
  <si>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</si>
  <si>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</si>
  <si>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</si>
  <si>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</si>
  <si>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</si>
  <si>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</si>
  <si>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</si>
  <si>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</si>
  <si>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</si>
  <si>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</si>
  <si>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</si>
  <si>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</si>
  <si>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</si>
  <si>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</si>
  <si>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</si>
  <si>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</si>
  <si>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</si>
  <si>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</si>
  <si>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</si>
  <si>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</si>
  <si>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</si>
  <si>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</si>
  <si>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</si>
  <si>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</si>
  <si>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</si>
  <si>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</si>
  <si>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lease contracts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</si>
  <si>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</si>
  <si>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</si>
  <si>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</si>
  <si>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</si>
  <si>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</si>
  <si>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</si>
  <si>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</si>
  <si>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</si>
  <si>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</si>
  <si>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</si>
  <si>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</si>
  <si>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</si>
  <si>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</si>
  <si>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</si>
  <si>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</si>
  <si>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</si>
  <si>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</si>
  <si>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</si>
  <si>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</si>
  <si>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</si>
  <si>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</si>
  <si>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</si>
  <si>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</si>
  <si>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</si>
  <si>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</si>
  <si>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</si>
  <si>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</si>
  <si>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</si>
  <si>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</si>
  <si>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</si>
  <si>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</si>
  <si>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</si>
  <si>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</si>
  <si>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EBIT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</si>
  <si>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</si>
  <si>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</si>
  <si>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</si>
  <si>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</si>
  <si>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</si>
  <si>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</si>
  <si>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Revolving credit facility, due 2020</t>
  </si>
  <si>
    <t>Unsecured</t>
  </si>
  <si>
    <t>Less deferred loan costs, net of debt premiums</t>
  </si>
  <si>
    <t>Undrawn facilities consists of the following:</t>
  </si>
  <si>
    <t>Bank facility (NOK 50 mill)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</si>
  <si>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</si>
  <si>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</si>
  <si>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</si>
  <si>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</si>
  <si>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</si>
  <si>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</si>
  <si>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</si>
  <si>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</si>
  <si>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</si>
  <si>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</si>
  <si>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</si>
  <si>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</si>
  <si>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</si>
  <si>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</si>
  <si>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</si>
  <si>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</si>
  <si>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</si>
  <si>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</si>
  <si>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</si>
  <si>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</si>
  <si>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</si>
  <si>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</si>
  <si>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</si>
  <si>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</si>
  <si>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</si>
  <si>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</si>
  <si>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</si>
  <si>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</si>
  <si>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</si>
  <si>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</si>
  <si>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</si>
  <si>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</si>
  <si>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</si>
  <si>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</si>
  <si>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</si>
  <si>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</si>
  <si>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</si>
  <si>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</si>
  <si>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</si>
  <si>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</si>
  <si>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</si>
  <si>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</si>
  <si>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</si>
  <si>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</si>
  <si>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</si>
  <si>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</si>
  <si>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</si>
  <si>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</si>
  <si>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</si>
  <si>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</si>
  <si>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</si>
  <si>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</si>
  <si>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</si>
  <si>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</si>
  <si>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</si>
  <si>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</si>
  <si>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</si>
  <si>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</si>
  <si>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</si>
  <si>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</si>
  <si>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</si>
  <si>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</si>
  <si>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</si>
  <si>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</si>
  <si>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</si>
  <si>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Prefunding as a percentage of MultiClient cash investment</t>
  </si>
  <si>
    <t>Key figures MultiClient library:</t>
  </si>
  <si>
    <t>Loans and bonds gross</t>
  </si>
  <si>
    <t>As</t>
  </si>
  <si>
    <t>Reported</t>
  </si>
  <si>
    <t>Reporting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</si>
  <si>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</si>
  <si>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</si>
  <si>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</si>
  <si>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</si>
  <si>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</si>
  <si>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</si>
  <si>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</si>
  <si>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</si>
  <si>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</si>
  <si>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</si>
  <si>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</si>
  <si>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</si>
  <si>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</si>
  <si>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</si>
  <si>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</si>
  <si>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</si>
  <si>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</si>
  <si>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</si>
  <si>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</si>
  <si>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</si>
  <si>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</si>
  <si>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</si>
  <si>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</si>
  <si>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</si>
  <si>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</si>
  <si>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</si>
  <si>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</si>
  <si>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</si>
  <si>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</si>
  <si>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</si>
  <si>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Completed during 2020</t>
  </si>
  <si>
    <t>Completed during 2021</t>
  </si>
  <si>
    <t>Net interest bearing debt, excluding lease liabilities</t>
  </si>
  <si>
    <t>Net interest bearing debt, including lease liabilities</t>
  </si>
  <si>
    <t>Note 5 - Share of results from associated companies</t>
  </si>
  <si>
    <t>Segment EBIT ex. impairment and other charges</t>
  </si>
  <si>
    <t>Segment EBITDA ex. other Charges, net</t>
  </si>
  <si>
    <t>Actuarial gains (losses) on defined benefit pension plans</t>
  </si>
  <si>
    <t>Operating profit (loss) as reported</t>
  </si>
  <si>
    <t>Deferred Steaming depreciation, net</t>
  </si>
  <si>
    <t>Investment in other current -and non-current assets assets</t>
  </si>
  <si>
    <t>Net interest bearing debt, including lease liabilities following IFRS 16</t>
  </si>
  <si>
    <t>Share issue (a)</t>
  </si>
  <si>
    <t>(Increase) decrease in accounts receivables, accrued revenues &amp; other receivables</t>
  </si>
  <si>
    <t>Accounts receivables</t>
  </si>
  <si>
    <t>Net interest bearing debt</t>
  </si>
  <si>
    <t xml:space="preserve">Term loan B, Libor + 250 Basis points, due 2021 </t>
  </si>
  <si>
    <t>Depreciation and amortization of non-current assets (excl. MultiClient library)</t>
  </si>
  <si>
    <t>Impairment and loss on sale of non-current assets (excl. MultiClient library)</t>
  </si>
  <si>
    <t>Impairment and loss on sale of non-current assets (excluding MultiClient library) consist of the following:</t>
  </si>
  <si>
    <t>Revolving credit facility, due 2023</t>
  </si>
  <si>
    <t>Impairment and loss on sale of long-term assets (excl. MultiClient library)</t>
  </si>
  <si>
    <t>Note 17 - Segment information</t>
  </si>
  <si>
    <t>Proceeds from  share issue</t>
  </si>
  <si>
    <t>Segment EBITDA ex. other charges, net</t>
  </si>
  <si>
    <t>Note 17 Expanded Segment Disclosures</t>
  </si>
  <si>
    <t>See Sheet "Note 17" for table</t>
  </si>
  <si>
    <t>Other restructuring costs/stacking</t>
  </si>
  <si>
    <t>Revenues and Other Income</t>
  </si>
  <si>
    <t>Total Revenues and Other Income</t>
  </si>
  <si>
    <t>Revenues and Other Income by service type:</t>
  </si>
  <si>
    <t xml:space="preserve"> -Other Income</t>
  </si>
  <si>
    <t>Decrease (increase) in restricted cash related to debt service</t>
  </si>
  <si>
    <t>Segment Revenues and Other Income</t>
  </si>
  <si>
    <t>-Basic and diluted earnings per share</t>
  </si>
  <si>
    <t>Decrease (increase) in long-term restricted cash</t>
  </si>
  <si>
    <t>Depreciation capitalized to the MultiClient library</t>
  </si>
  <si>
    <t>Compute infrastructure/ technology</t>
  </si>
  <si>
    <t>Convertible bond 5%, due 2024</t>
  </si>
  <si>
    <t>Less modification of debt treated as extinguishment</t>
  </si>
  <si>
    <t>Revolving credit facility</t>
  </si>
  <si>
    <t>Less effect from separate derivative financial instrument convertible bond</t>
  </si>
  <si>
    <t xml:space="preserve">(1) Fair value of total loans and bonds, gross was $1,067.0 million as of March 31, 2021, compared to $1,092.3 million as of March 31, 2020.  </t>
  </si>
  <si>
    <t>*includes depreciation of right-of-use assets amounting to $ 5.6 million and $ 10.9 million for the quarter ended March 31, 2021 and 2020 respectively.</t>
  </si>
  <si>
    <t>Term loan B, Libor + 6-750 basis points (linked to total leverage ratio (“TLR”)), due 2024</t>
  </si>
  <si>
    <t>Share issue (b)</t>
  </si>
  <si>
    <t xml:space="preserve">   issued and outstanding 391,414,046 shares </t>
  </si>
  <si>
    <t>(1) The statistics exclude cold-stacked vessels. The 2021 vessel statistics includes five vessels.</t>
  </si>
  <si>
    <t>The comparative periods for 2020 are based on eight vessels for Q1 and Q2 and five vessels for Q3 and Q4.</t>
  </si>
  <si>
    <t>MultiClient pre-funding revenue, Segment</t>
  </si>
  <si>
    <t>Proceeds, net of deferred loan costs, from issuance of non-current debt a)</t>
  </si>
  <si>
    <t>Proceeds, net of deferred loan costs, from issuance of non-current debt/net cash payment for debt amendment a)</t>
  </si>
  <si>
    <t>Net financial items</t>
  </si>
  <si>
    <t xml:space="preserve">Loss related to modification of debt </t>
  </si>
  <si>
    <t>Net gain/(loss) on separate derivative financial instrument</t>
  </si>
  <si>
    <t xml:space="preserve">Net gain related to extinguishment of debt </t>
  </si>
  <si>
    <t>For the three months ended March 31, 2021 and the year ended December 31, 2020</t>
  </si>
  <si>
    <t>Balance as of January 1, 2020</t>
  </si>
  <si>
    <t>Balance as of December 31, 2020</t>
  </si>
  <si>
    <t>Balance as of March 31, 2021</t>
  </si>
  <si>
    <t>For the three months ended March 31, 2020</t>
  </si>
  <si>
    <t>Balance as of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</si>
</sst>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_-;_-@_-"/>
    <numFmt numFmtId="169" formatCode="_(&quot;$&quot;* #,##0_);_(&quot;$&quot;* \(#,##0\);_(&quot;$&quot;* &quot;-&quot;??_);_(@_)"/>
    <numFmt numFmtId="170" formatCode="_ * #,##0_ ;_ * \(#,##0\)_ ;_ * &quot;-&quot;_ ;_ @_ "/>
    <numFmt numFmtId="171" formatCode="_ * #,##0_ ;_ * \-#,##0_ ;_ * &quot;-&quot;_ ;_ @_ "/>
    <numFmt numFmtId="172" formatCode="_(* #,##0.0_);_(* \(#,##0.0\);_(* &quot;-&quot;?_);_(@_)"/>
    <numFmt numFmtId="173" formatCode="_-* #,##0.0_-;\-* #,##0.0_-;_-* &quot;-&quot;??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color theme="8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</font>
    <font>
      <sz val="11"/>
      <color rgb="FFFF33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0" fillId="0" borderId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/>
    <xf numFmtId="166" fontId="0" fillId="0" borderId="0" xfId="1" applyNumberFormat="1" applyFont="1"/>
    <xf numFmtId="167" fontId="0" fillId="0" borderId="0" xfId="1" applyNumberFormat="1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2" xfId="0" applyFill="1" applyBorder="1"/>
    <xf numFmtId="0" fontId="3" fillId="0" borderId="0" xfId="0" applyFont="1" applyBorder="1"/>
    <xf numFmtId="0" fontId="3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Fill="1" applyBorder="1"/>
    <xf numFmtId="0" fontId="11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11" fillId="0" borderId="4" xfId="6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7" fontId="11" fillId="0" borderId="4" xfId="1" applyNumberFormat="1" applyFont="1" applyBorder="1" applyAlignment="1">
      <alignment horizontal="left"/>
    </xf>
    <xf numFmtId="167" fontId="11" fillId="0" borderId="0" xfId="1" applyNumberFormat="1" applyFont="1" applyBorder="1" applyAlignment="1">
      <alignment horizontal="left"/>
    </xf>
    <xf numFmtId="166" fontId="11" fillId="0" borderId="4" xfId="7" applyNumberFormat="1" applyFont="1" applyFill="1" applyBorder="1"/>
    <xf numFmtId="166" fontId="11" fillId="0" borderId="0" xfId="1" applyNumberFormat="1" applyFont="1" applyFill="1" applyBorder="1"/>
    <xf numFmtId="166" fontId="11" fillId="0" borderId="4" xfId="1" applyNumberFormat="1" applyFont="1" applyFill="1" applyBorder="1"/>
    <xf numFmtId="167" fontId="11" fillId="0" borderId="0" xfId="1" applyNumberFormat="1" applyFont="1" applyFill="1" applyBorder="1" applyAlignment="1">
      <alignment horizontal="left"/>
    </xf>
    <xf numFmtId="166" fontId="11" fillId="0" borderId="0" xfId="7" applyNumberFormat="1" applyFont="1" applyFill="1" applyBorder="1"/>
    <xf numFmtId="167" fontId="11" fillId="0" borderId="0" xfId="1" applyNumberFormat="1" applyFont="1" applyAlignment="1">
      <alignment horizontal="left"/>
    </xf>
    <xf numFmtId="166" fontId="11" fillId="0" borderId="0" xfId="7" applyNumberFormat="1" applyFont="1" applyFill="1"/>
    <xf numFmtId="166" fontId="11" fillId="0" borderId="0" xfId="1" applyNumberFormat="1" applyFont="1" applyFill="1"/>
    <xf numFmtId="167" fontId="11" fillId="0" borderId="1" xfId="1" applyNumberFormat="1" applyFont="1" applyBorder="1" applyAlignment="1">
      <alignment horizontal="left"/>
    </xf>
    <xf numFmtId="166" fontId="11" fillId="0" borderId="1" xfId="7" applyNumberFormat="1" applyFont="1" applyFill="1" applyBorder="1"/>
    <xf numFmtId="166" fontId="11" fillId="0" borderId="1" xfId="1" applyNumberFormat="1" applyFont="1" applyFill="1" applyBorder="1"/>
    <xf numFmtId="167" fontId="12" fillId="0" borderId="0" xfId="1" applyNumberFormat="1" applyFont="1" applyBorder="1" applyAlignment="1">
      <alignment horizontal="left"/>
    </xf>
    <xf numFmtId="166" fontId="12" fillId="0" borderId="0" xfId="1" applyNumberFormat="1" applyFont="1" applyFill="1" applyBorder="1"/>
    <xf numFmtId="167" fontId="12" fillId="0" borderId="0" xfId="1" applyNumberFormat="1" applyFont="1" applyFill="1" applyBorder="1" applyAlignment="1">
      <alignment horizontal="left"/>
    </xf>
    <xf numFmtId="166" fontId="16" fillId="0" borderId="0" xfId="7" applyNumberFormat="1" applyFont="1" applyFill="1" applyBorder="1"/>
    <xf numFmtId="167" fontId="12" fillId="0" borderId="0" xfId="1" applyNumberFormat="1" applyFont="1" applyAlignment="1">
      <alignment horizontal="left"/>
    </xf>
    <xf numFmtId="167" fontId="12" fillId="0" borderId="1" xfId="1" applyNumberFormat="1" applyFont="1" applyBorder="1" applyAlignment="1">
      <alignment horizontal="left"/>
    </xf>
    <xf numFmtId="0" fontId="17" fillId="0" borderId="0" xfId="0" applyFont="1"/>
    <xf numFmtId="167" fontId="18" fillId="0" borderId="0" xfId="1" applyNumberFormat="1" applyFont="1" applyFill="1" applyBorder="1" applyAlignment="1">
      <alignment horizontal="left"/>
    </xf>
    <xf numFmtId="169" fontId="19" fillId="0" borderId="0" xfId="2" applyNumberFormat="1" applyFont="1" applyFill="1" applyBorder="1"/>
    <xf numFmtId="169" fontId="20" fillId="0" borderId="0" xfId="2" applyNumberFormat="1" applyFont="1" applyFill="1" applyBorder="1"/>
    <xf numFmtId="169" fontId="18" fillId="0" borderId="0" xfId="2" applyNumberFormat="1" applyFont="1" applyFill="1" applyBorder="1"/>
    <xf numFmtId="0" fontId="18" fillId="0" borderId="0" xfId="0" applyFont="1" applyFill="1" applyBorder="1"/>
    <xf numFmtId="0" fontId="23" fillId="0" borderId="2" xfId="0" applyFont="1" applyBorder="1"/>
    <xf numFmtId="0" fontId="5" fillId="0" borderId="2" xfId="0" applyFont="1" applyBorder="1"/>
    <xf numFmtId="0" fontId="5" fillId="0" borderId="1" xfId="0" applyFont="1" applyBorder="1"/>
    <xf numFmtId="0" fontId="23" fillId="0" borderId="1" xfId="0" applyFont="1" applyBorder="1"/>
    <xf numFmtId="0" fontId="23" fillId="0" borderId="0" xfId="0" applyFont="1"/>
    <xf numFmtId="0" fontId="5" fillId="0" borderId="4" xfId="0" applyFont="1" applyBorder="1"/>
    <xf numFmtId="0" fontId="11" fillId="0" borderId="0" xfId="6" applyFont="1" applyFill="1" applyBorder="1"/>
    <xf numFmtId="166" fontId="11" fillId="0" borderId="0" xfId="6" applyNumberFormat="1" applyFont="1" applyFill="1" applyBorder="1"/>
    <xf numFmtId="166" fontId="12" fillId="0" borderId="1" xfId="6" applyNumberFormat="1" applyFont="1" applyFill="1" applyBorder="1"/>
    <xf numFmtId="0" fontId="12" fillId="0" borderId="1" xfId="6" applyFont="1" applyFill="1" applyBorder="1"/>
    <xf numFmtId="0" fontId="5" fillId="0" borderId="0" xfId="0" applyFont="1" applyBorder="1"/>
    <xf numFmtId="0" fontId="11" fillId="0" borderId="4" xfId="6" quotePrefix="1" applyNumberFormat="1" applyFont="1" applyFill="1" applyBorder="1" applyAlignment="1">
      <alignment horizontal="right"/>
    </xf>
    <xf numFmtId="0" fontId="11" fillId="0" borderId="1" xfId="6" applyNumberFormat="1" applyFont="1" applyFill="1" applyBorder="1" applyAlignment="1">
      <alignment horizontal="right"/>
    </xf>
    <xf numFmtId="0" fontId="11" fillId="0" borderId="4" xfId="6" applyNumberFormat="1" applyFont="1" applyFill="1" applyBorder="1" applyAlignment="1">
      <alignment horizontal="right"/>
    </xf>
    <xf numFmtId="0" fontId="11" fillId="0" borderId="0" xfId="6" applyFont="1" applyFill="1"/>
    <xf numFmtId="0" fontId="11" fillId="0" borderId="0" xfId="6" quotePrefix="1" applyFont="1" applyFill="1" applyBorder="1"/>
    <xf numFmtId="0" fontId="5" fillId="0" borderId="0" xfId="0" applyFont="1" applyFill="1"/>
    <xf numFmtId="166" fontId="12" fillId="0" borderId="0" xfId="6" applyNumberFormat="1" applyFont="1" applyFill="1" applyBorder="1"/>
    <xf numFmtId="0" fontId="12" fillId="0" borderId="0" xfId="6" applyFont="1" applyFill="1" applyBorder="1"/>
    <xf numFmtId="0" fontId="22" fillId="0" borderId="2" xfId="0" applyFont="1" applyBorder="1" applyAlignment="1">
      <alignment horizontal="center"/>
    </xf>
    <xf numFmtId="0" fontId="11" fillId="0" borderId="0" xfId="0" applyFont="1" applyBorder="1"/>
    <xf numFmtId="0" fontId="11" fillId="0" borderId="5" xfId="0" applyFont="1" applyBorder="1" applyAlignment="1"/>
    <xf numFmtId="0" fontId="11" fillId="0" borderId="0" xfId="0" applyFont="1" applyBorder="1" applyAlignment="1"/>
    <xf numFmtId="0" fontId="14" fillId="0" borderId="0" xfId="0" applyFont="1" applyFill="1" applyBorder="1" applyAlignment="1">
      <alignment horizontal="centerContinuous"/>
    </xf>
    <xf numFmtId="0" fontId="11" fillId="0" borderId="0" xfId="0" applyFont="1" applyFill="1" applyBorder="1"/>
    <xf numFmtId="0" fontId="11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Border="1"/>
    <xf numFmtId="0" fontId="11" fillId="0" borderId="4" xfId="0" applyFont="1" applyFill="1" applyBorder="1"/>
    <xf numFmtId="0" fontId="12" fillId="0" borderId="0" xfId="0" applyFont="1" applyBorder="1"/>
    <xf numFmtId="166" fontId="14" fillId="0" borderId="0" xfId="1" applyNumberFormat="1" applyFont="1" applyFill="1"/>
    <xf numFmtId="9" fontId="0" fillId="0" borderId="0" xfId="3" applyFont="1"/>
    <xf numFmtId="0" fontId="10" fillId="0" borderId="0" xfId="6"/>
    <xf numFmtId="0" fontId="24" fillId="0" borderId="2" xfId="0" applyFont="1" applyFill="1" applyBorder="1"/>
    <xf numFmtId="0" fontId="11" fillId="0" borderId="0" xfId="6" applyFont="1" applyFill="1" applyBorder="1" applyAlignment="1">
      <alignment horizontal="center"/>
    </xf>
    <xf numFmtId="0" fontId="13" fillId="0" borderId="4" xfId="6" applyFont="1" applyFill="1" applyBorder="1"/>
    <xf numFmtId="0" fontId="18" fillId="0" borderId="0" xfId="6" applyFont="1" applyFill="1" applyBorder="1"/>
    <xf numFmtId="0" fontId="25" fillId="0" borderId="0" xfId="6" applyFont="1" applyAlignment="1">
      <alignment horizontal="left"/>
    </xf>
    <xf numFmtId="0" fontId="26" fillId="0" borderId="0" xfId="6" applyFont="1" applyAlignment="1">
      <alignment horizontal="left"/>
    </xf>
    <xf numFmtId="0" fontId="22" fillId="0" borderId="0" xfId="6" applyFont="1"/>
    <xf numFmtId="0" fontId="11" fillId="0" borderId="0" xfId="6" applyFont="1" applyAlignment="1">
      <alignment horizontal="center"/>
    </xf>
    <xf numFmtId="41" fontId="11" fillId="0" borderId="0" xfId="6" applyNumberFormat="1" applyFont="1" applyAlignment="1">
      <alignment horizontal="center"/>
    </xf>
    <xf numFmtId="41" fontId="11" fillId="0" borderId="0" xfId="6" applyNumberFormat="1" applyFont="1" applyBorder="1" applyAlignment="1">
      <alignment horizontal="center"/>
    </xf>
    <xf numFmtId="170" fontId="11" fillId="0" borderId="4" xfId="6" applyNumberFormat="1" applyFont="1" applyBorder="1" applyAlignment="1">
      <alignment horizontal="center"/>
    </xf>
    <xf numFmtId="170" fontId="11" fillId="0" borderId="0" xfId="6" applyNumberFormat="1" applyFont="1" applyAlignment="1">
      <alignment horizontal="center"/>
    </xf>
    <xf numFmtId="170" fontId="11" fillId="0" borderId="0" xfId="6" applyNumberFormat="1" applyFont="1" applyBorder="1" applyAlignment="1">
      <alignment horizontal="center"/>
    </xf>
    <xf numFmtId="166" fontId="12" fillId="0" borderId="0" xfId="8" applyNumberFormat="1" applyFont="1" applyFill="1" applyBorder="1"/>
    <xf numFmtId="166" fontId="12" fillId="0" borderId="0" xfId="8" applyNumberFormat="1" applyFont="1" applyFill="1"/>
    <xf numFmtId="166" fontId="11" fillId="0" borderId="0" xfId="8" applyNumberFormat="1" applyFont="1" applyFill="1"/>
    <xf numFmtId="166" fontId="11" fillId="0" borderId="0" xfId="8" applyNumberFormat="1" applyFont="1" applyFill="1" applyBorder="1"/>
    <xf numFmtId="166" fontId="12" fillId="0" borderId="1" xfId="8" applyNumberFormat="1" applyFont="1" applyFill="1" applyBorder="1"/>
    <xf numFmtId="166" fontId="18" fillId="0" borderId="0" xfId="8" applyNumberFormat="1" applyFont="1" applyFill="1" applyBorder="1"/>
    <xf numFmtId="166" fontId="11" fillId="0" borderId="1" xfId="8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/>
    <xf numFmtId="0" fontId="11" fillId="0" borderId="4" xfId="6" applyFont="1" applyFill="1" applyBorder="1" applyAlignment="1">
      <alignment horizontal="right"/>
    </xf>
    <xf numFmtId="0" fontId="0" fillId="0" borderId="4" xfId="0" applyBorder="1"/>
    <xf numFmtId="0" fontId="10" fillId="0" borderId="0" xfId="0" applyFont="1" applyAlignment="1">
      <alignment horizontal="center" vertical="center"/>
    </xf>
    <xf numFmtId="166" fontId="11" fillId="0" borderId="0" xfId="8" applyNumberFormat="1" applyFont="1" applyFill="1" applyAlignment="1"/>
    <xf numFmtId="166" fontId="11" fillId="0" borderId="0" xfId="8" applyNumberFormat="1" applyFont="1" applyFill="1" applyBorder="1" applyAlignment="1"/>
    <xf numFmtId="166" fontId="12" fillId="0" borderId="1" xfId="8" applyNumberFormat="1" applyFont="1" applyFill="1" applyBorder="1" applyAlignment="1"/>
    <xf numFmtId="166" fontId="12" fillId="0" borderId="0" xfId="8" applyNumberFormat="1" applyFont="1" applyFill="1" applyBorder="1" applyAlignment="1"/>
    <xf numFmtId="0" fontId="11" fillId="0" borderId="2" xfId="6" applyFont="1" applyFill="1" applyBorder="1"/>
    <xf numFmtId="171" fontId="11" fillId="0" borderId="2" xfId="6" applyNumberFormat="1" applyFont="1" applyFill="1" applyBorder="1"/>
    <xf numFmtId="0" fontId="27" fillId="0" borderId="0" xfId="6" applyFont="1" applyFill="1" applyBorder="1"/>
    <xf numFmtId="0" fontId="11" fillId="0" borderId="4" xfId="6" applyFont="1" applyFill="1" applyBorder="1"/>
    <xf numFmtId="0" fontId="11" fillId="0" borderId="0" xfId="6" quotePrefix="1" applyNumberFormat="1" applyFont="1" applyFill="1" applyBorder="1" applyAlignment="1">
      <alignment horizontal="right"/>
    </xf>
    <xf numFmtId="0" fontId="11" fillId="0" borderId="0" xfId="6" applyNumberFormat="1" applyFont="1" applyFill="1" applyBorder="1" applyAlignment="1">
      <alignment horizontal="right"/>
    </xf>
    <xf numFmtId="0" fontId="11" fillId="0" borderId="1" xfId="6" applyFont="1" applyFill="1" applyBorder="1"/>
    <xf numFmtId="0" fontId="28" fillId="0" borderId="2" xfId="0" applyFont="1" applyFill="1" applyBorder="1"/>
    <xf numFmtId="0" fontId="12" fillId="0" borderId="1" xfId="0" applyFont="1" applyFill="1" applyBorder="1"/>
    <xf numFmtId="166" fontId="11" fillId="0" borderId="4" xfId="8" applyNumberFormat="1" applyFont="1" applyFill="1" applyBorder="1"/>
    <xf numFmtId="0" fontId="5" fillId="0" borderId="0" xfId="0" applyFont="1" applyBorder="1" applyAlignment="1">
      <alignment horizontal="center"/>
    </xf>
    <xf numFmtId="166" fontId="11" fillId="0" borderId="0" xfId="6" applyNumberFormat="1" applyFont="1" applyFill="1" applyBorder="1" applyAlignment="1">
      <alignment horizontal="right"/>
    </xf>
    <xf numFmtId="167" fontId="11" fillId="0" borderId="0" xfId="1" applyNumberFormat="1" applyFont="1" applyFill="1" applyAlignment="1">
      <alignment horizontal="center"/>
    </xf>
    <xf numFmtId="167" fontId="11" fillId="0" borderId="0" xfId="1" quotePrefix="1" applyNumberFormat="1" applyFont="1" applyFill="1" applyAlignment="1">
      <alignment horizontal="center"/>
    </xf>
    <xf numFmtId="167" fontId="11" fillId="0" borderId="0" xfId="1" applyNumberFormat="1" applyFont="1" applyFill="1" applyBorder="1" applyAlignment="1">
      <alignment horizontal="center"/>
    </xf>
    <xf numFmtId="167" fontId="11" fillId="0" borderId="0" xfId="1" quotePrefix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center"/>
    </xf>
    <xf numFmtId="167" fontId="18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27" fillId="0" borderId="4" xfId="6" applyFont="1" applyFill="1" applyBorder="1"/>
    <xf numFmtId="0" fontId="27" fillId="0" borderId="0" xfId="6" applyFont="1" applyFill="1"/>
    <xf numFmtId="43" fontId="11" fillId="0" borderId="0" xfId="6" applyNumberFormat="1" applyFont="1" applyFill="1" applyBorder="1"/>
    <xf numFmtId="0" fontId="29" fillId="0" borderId="0" xfId="0" applyFont="1"/>
    <xf numFmtId="0" fontId="14" fillId="0" borderId="0" xfId="0" applyFont="1" applyFill="1"/>
    <xf numFmtId="0" fontId="12" fillId="0" borderId="0" xfId="0" applyFont="1" applyFill="1"/>
    <xf numFmtId="0" fontId="29" fillId="0" borderId="2" xfId="0" applyFont="1" applyBorder="1"/>
    <xf numFmtId="0" fontId="29" fillId="0" borderId="0" xfId="0" applyFont="1" applyFill="1"/>
    <xf numFmtId="0" fontId="30" fillId="0" borderId="0" xfId="0" applyFont="1"/>
    <xf numFmtId="166" fontId="11" fillId="0" borderId="2" xfId="8" applyNumberFormat="1" applyFont="1" applyFill="1" applyBorder="1"/>
    <xf numFmtId="0" fontId="31" fillId="0" borderId="0" xfId="6" applyFont="1" applyFill="1"/>
    <xf numFmtId="167" fontId="11" fillId="0" borderId="2" xfId="8" applyNumberFormat="1" applyFont="1" applyFill="1" applyBorder="1" applyAlignment="1">
      <alignment horizontal="left"/>
    </xf>
    <xf numFmtId="167" fontId="11" fillId="0" borderId="0" xfId="8" quotePrefix="1" applyNumberFormat="1" applyFont="1" applyFill="1" applyBorder="1" applyAlignment="1">
      <alignment horizontal="left"/>
    </xf>
    <xf numFmtId="167" fontId="11" fillId="0" borderId="4" xfId="8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3" fillId="0" borderId="0" xfId="6" applyFont="1" applyFill="1" applyBorder="1"/>
    <xf numFmtId="0" fontId="32" fillId="0" borderId="0" xfId="0" applyFont="1" applyAlignment="1">
      <alignment horizontal="left"/>
    </xf>
    <xf numFmtId="0" fontId="12" fillId="0" borderId="0" xfId="6" applyFont="1" applyFill="1"/>
    <xf numFmtId="0" fontId="0" fillId="0" borderId="7" xfId="0" applyBorder="1"/>
    <xf numFmtId="0" fontId="8" fillId="0" borderId="7" xfId="0" applyFont="1" applyBorder="1"/>
    <xf numFmtId="0" fontId="21" fillId="0" borderId="0" xfId="0" applyFont="1"/>
    <xf numFmtId="167" fontId="12" fillId="0" borderId="0" xfId="8" applyNumberFormat="1" applyFont="1" applyFill="1" applyAlignment="1"/>
    <xf numFmtId="167" fontId="11" fillId="0" borderId="0" xfId="8" applyNumberFormat="1" applyFont="1" applyAlignment="1">
      <alignment horizontal="left"/>
    </xf>
    <xf numFmtId="167" fontId="12" fillId="0" borderId="1" xfId="8" applyNumberFormat="1" applyFont="1" applyBorder="1" applyAlignment="1">
      <alignment horizontal="left"/>
    </xf>
    <xf numFmtId="0" fontId="6" fillId="0" borderId="0" xfId="4" applyFill="1"/>
    <xf numFmtId="0" fontId="0" fillId="0" borderId="7" xfId="0" applyFill="1" applyBorder="1"/>
    <xf numFmtId="0" fontId="7" fillId="0" borderId="7" xfId="0" applyFont="1" applyBorder="1"/>
    <xf numFmtId="0" fontId="31" fillId="0" borderId="0" xfId="6" applyFont="1" applyFill="1" applyBorder="1"/>
    <xf numFmtId="9" fontId="11" fillId="0" borderId="0" xfId="3" applyFont="1" applyFill="1" applyBorder="1"/>
    <xf numFmtId="9" fontId="11" fillId="0" borderId="4" xfId="3" applyFont="1" applyFill="1" applyBorder="1"/>
    <xf numFmtId="43" fontId="11" fillId="0" borderId="4" xfId="1" applyNumberFormat="1" applyFont="1" applyFill="1" applyBorder="1" applyAlignment="1">
      <alignment horizontal="right"/>
    </xf>
    <xf numFmtId="166" fontId="11" fillId="0" borderId="0" xfId="6" quotePrefix="1" applyNumberFormat="1" applyFont="1" applyFill="1" applyBorder="1" applyAlignment="1">
      <alignment horizontal="right"/>
    </xf>
    <xf numFmtId="0" fontId="11" fillId="0" borderId="1" xfId="6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0" fontId="21" fillId="0" borderId="7" xfId="0" applyFont="1" applyBorder="1"/>
    <xf numFmtId="166" fontId="12" fillId="0" borderId="1" xfId="6" quotePrefix="1" applyNumberFormat="1" applyFont="1" applyFill="1" applyBorder="1" applyAlignment="1">
      <alignment horizontal="right"/>
    </xf>
    <xf numFmtId="166" fontId="12" fillId="0" borderId="1" xfId="1" quotePrefix="1" applyNumberFormat="1" applyFont="1" applyFill="1" applyBorder="1" applyAlignment="1">
      <alignment horizontal="right"/>
    </xf>
    <xf numFmtId="166" fontId="11" fillId="0" borderId="0" xfId="1" quotePrefix="1" applyNumberFormat="1" applyFont="1" applyFill="1" applyBorder="1" applyAlignment="1">
      <alignment horizontal="right"/>
    </xf>
    <xf numFmtId="0" fontId="11" fillId="0" borderId="0" xfId="6" applyFont="1" applyBorder="1" applyAlignment="1">
      <alignment horizontal="center"/>
    </xf>
    <xf numFmtId="165" fontId="0" fillId="0" borderId="0" xfId="0" applyNumberFormat="1"/>
    <xf numFmtId="0" fontId="3" fillId="0" borderId="0" xfId="0" applyFont="1" applyFill="1"/>
    <xf numFmtId="43" fontId="0" fillId="0" borderId="0" xfId="1" applyNumberFormat="1" applyFont="1" applyFill="1"/>
    <xf numFmtId="43" fontId="5" fillId="0" borderId="0" xfId="1" applyNumberFormat="1" applyFont="1" applyFill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11" fillId="0" borderId="0" xfId="8" applyNumberFormat="1" applyFont="1" applyFill="1" applyBorder="1"/>
    <xf numFmtId="43" fontId="11" fillId="0" borderId="4" xfId="8" applyNumberFormat="1" applyFont="1" applyFill="1" applyBorder="1"/>
    <xf numFmtId="166" fontId="5" fillId="0" borderId="0" xfId="1" applyNumberFormat="1" applyFont="1" applyFill="1"/>
    <xf numFmtId="166" fontId="5" fillId="0" borderId="0" xfId="0" applyNumberFormat="1" applyFont="1" applyFill="1"/>
    <xf numFmtId="0" fontId="11" fillId="0" borderId="1" xfId="6" applyFont="1" applyFill="1" applyBorder="1" applyAlignment="1">
      <alignment horizontal="right"/>
    </xf>
    <xf numFmtId="171" fontId="11" fillId="0" borderId="0" xfId="6" applyNumberFormat="1" applyFont="1" applyFill="1" applyBorder="1" applyAlignment="1">
      <alignment horizontal="right" vertical="center"/>
    </xf>
    <xf numFmtId="171" fontId="11" fillId="0" borderId="4" xfId="6" applyNumberFormat="1" applyFont="1" applyFill="1" applyBorder="1" applyAlignment="1">
      <alignment horizontal="right" vertical="center"/>
    </xf>
    <xf numFmtId="0" fontId="11" fillId="0" borderId="2" xfId="6" quotePrefix="1" applyFont="1" applyFill="1" applyBorder="1"/>
    <xf numFmtId="166" fontId="11" fillId="0" borderId="4" xfId="6" applyNumberFormat="1" applyFont="1" applyFill="1" applyBorder="1" applyAlignment="1">
      <alignment horizontal="right"/>
    </xf>
    <xf numFmtId="166" fontId="11" fillId="0" borderId="4" xfId="6" applyNumberFormat="1" applyFont="1" applyFill="1" applyBorder="1"/>
    <xf numFmtId="0" fontId="34" fillId="0" borderId="0" xfId="0" applyFont="1"/>
    <xf numFmtId="9" fontId="11" fillId="0" borderId="4" xfId="3" quotePrefix="1" applyNumberFormat="1" applyFont="1" applyFill="1" applyBorder="1" applyAlignment="1">
      <alignment horizontal="right"/>
    </xf>
    <xf numFmtId="168" fontId="35" fillId="0" borderId="0" xfId="0" applyNumberFormat="1" applyFont="1"/>
    <xf numFmtId="0" fontId="35" fillId="0" borderId="0" xfId="0" applyFont="1"/>
    <xf numFmtId="0" fontId="36" fillId="0" borderId="0" xfId="0" applyFont="1" applyFill="1"/>
    <xf numFmtId="0" fontId="37" fillId="0" borderId="0" xfId="6" applyFont="1" applyFill="1" applyBorder="1"/>
    <xf numFmtId="0" fontId="37" fillId="0" borderId="0" xfId="0" applyFont="1" applyAlignment="1">
      <alignment horizontal="left"/>
    </xf>
    <xf numFmtId="171" fontId="11" fillId="0" borderId="0" xfId="6" applyNumberFormat="1" applyFont="1" applyFill="1" applyBorder="1" applyAlignment="1">
      <alignment horizontal="center" vertical="center"/>
    </xf>
    <xf numFmtId="4" fontId="0" fillId="0" borderId="0" xfId="0" applyNumberFormat="1"/>
    <xf numFmtId="171" fontId="11" fillId="0" borderId="0" xfId="6" applyNumberFormat="1" applyFont="1" applyFill="1" applyBorder="1" applyAlignment="1"/>
    <xf numFmtId="0" fontId="38" fillId="0" borderId="0" xfId="6" applyFont="1" applyFill="1" applyBorder="1"/>
    <xf numFmtId="172" fontId="0" fillId="0" borderId="0" xfId="0" applyNumberFormat="1"/>
    <xf numFmtId="0" fontId="26" fillId="0" borderId="0" xfId="6" applyFont="1" applyBorder="1" applyAlignment="1">
      <alignment horizontal="left"/>
    </xf>
    <xf numFmtId="0" fontId="22" fillId="0" borderId="0" xfId="6" applyFont="1" applyBorder="1"/>
    <xf numFmtId="0" fontId="22" fillId="0" borderId="0" xfId="6" applyFont="1" applyFill="1" applyBorder="1"/>
    <xf numFmtId="0" fontId="10" fillId="0" borderId="0" xfId="6" applyBorder="1"/>
    <xf numFmtId="43" fontId="11" fillId="0" borderId="0" xfId="7" applyNumberFormat="1" applyFont="1" applyFill="1"/>
    <xf numFmtId="43" fontId="11" fillId="0" borderId="0" xfId="1" applyNumberFormat="1" applyFont="1" applyFill="1"/>
    <xf numFmtId="43" fontId="11" fillId="0" borderId="0" xfId="1" applyNumberFormat="1" applyFont="1" applyFill="1" applyBorder="1" applyAlignment="1">
      <alignment horizontal="left"/>
    </xf>
    <xf numFmtId="43" fontId="0" fillId="0" borderId="0" xfId="0" applyNumberFormat="1"/>
    <xf numFmtId="0" fontId="5" fillId="0" borderId="4" xfId="0" applyFont="1" applyFill="1" applyBorder="1"/>
    <xf numFmtId="0" fontId="5" fillId="0" borderId="1" xfId="0" applyFont="1" applyFill="1" applyBorder="1"/>
    <xf numFmtId="0" fontId="4" fillId="0" borderId="7" xfId="0" applyFont="1" applyBorder="1"/>
    <xf numFmtId="166" fontId="0" fillId="0" borderId="7" xfId="1" applyNumberFormat="1" applyFont="1" applyBorder="1"/>
    <xf numFmtId="0" fontId="39" fillId="0" borderId="7" xfId="0" applyFont="1" applyBorder="1"/>
    <xf numFmtId="9" fontId="39" fillId="0" borderId="0" xfId="3" applyFont="1"/>
    <xf numFmtId="0" fontId="0" fillId="0" borderId="7" xfId="0" applyBorder="1" applyAlignment="1">
      <alignment horizontal="right"/>
    </xf>
    <xf numFmtId="166" fontId="39" fillId="0" borderId="7" xfId="1" applyNumberFormat="1" applyFont="1" applyBorder="1"/>
    <xf numFmtId="9" fontId="39" fillId="0" borderId="7" xfId="3" applyFont="1" applyBorder="1"/>
    <xf numFmtId="0" fontId="40" fillId="0" borderId="7" xfId="0" applyFont="1" applyBorder="1" applyAlignment="1">
      <alignment horizontal="right"/>
    </xf>
    <xf numFmtId="0" fontId="5" fillId="0" borderId="7" xfId="0" applyFont="1" applyBorder="1"/>
    <xf numFmtId="0" fontId="4" fillId="0" borderId="0" xfId="0" applyFont="1" applyFill="1"/>
    <xf numFmtId="43" fontId="11" fillId="0" borderId="0" xfId="7" applyNumberFormat="1" applyFont="1" applyFill="1" applyBorder="1"/>
    <xf numFmtId="3" fontId="0" fillId="0" borderId="0" xfId="0" applyNumberFormat="1"/>
    <xf numFmtId="0" fontId="13" fillId="0" borderId="4" xfId="6" applyFont="1" applyFill="1" applyBorder="1" applyAlignment="1">
      <alignment horizontal="left"/>
    </xf>
    <xf numFmtId="0" fontId="11" fillId="0" borderId="3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3" fillId="0" borderId="4" xfId="0" applyFont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2" fillId="0" borderId="1" xfId="1" applyNumberFormat="1" applyFont="1" applyFill="1" applyBorder="1"/>
    <xf numFmtId="0" fontId="12" fillId="0" borderId="1" xfId="0" applyFont="1" applyBorder="1"/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67" fontId="12" fillId="0" borderId="4" xfId="1" applyNumberFormat="1" applyFont="1" applyBorder="1" applyAlignment="1">
      <alignment horizontal="left"/>
    </xf>
    <xf numFmtId="166" fontId="12" fillId="0" borderId="1" xfId="7" applyNumberFormat="1" applyFont="1" applyFill="1" applyBorder="1"/>
    <xf numFmtId="0" fontId="41" fillId="0" borderId="0" xfId="0" applyFont="1" applyFill="1"/>
    <xf numFmtId="171" fontId="11" fillId="0" borderId="0" xfId="6" applyNumberFormat="1" applyFont="1" applyFill="1" applyBorder="1" applyAlignment="1">
      <alignment horizontal="center"/>
    </xf>
    <xf numFmtId="0" fontId="12" fillId="0" borderId="4" xfId="6" applyFont="1" applyFill="1" applyBorder="1"/>
    <xf numFmtId="166" fontId="11" fillId="0" borderId="0" xfId="6" applyNumberFormat="1" applyFont="1" applyFill="1" applyBorder="1" applyAlignment="1"/>
    <xf numFmtId="166" fontId="12" fillId="0" borderId="1" xfId="6" applyNumberFormat="1" applyFont="1" applyFill="1" applyBorder="1" applyAlignment="1">
      <alignment vertical="center"/>
    </xf>
    <xf numFmtId="171" fontId="11" fillId="0" borderId="0" xfId="6" applyNumberFormat="1" applyFont="1" applyFill="1" applyBorder="1" applyAlignment="1">
      <alignment horizontal="center" vertical="center"/>
    </xf>
    <xf numFmtId="167" fontId="11" fillId="0" borderId="0" xfId="6" applyNumberFormat="1" applyFont="1" applyFill="1" applyBorder="1" applyAlignment="1">
      <alignment horizontal="right"/>
    </xf>
    <xf numFmtId="0" fontId="41" fillId="0" borderId="0" xfId="0" applyFont="1" applyFill="1" applyBorder="1"/>
    <xf numFmtId="0" fontId="9" fillId="0" borderId="0" xfId="0" applyFont="1" applyAlignment="1"/>
    <xf numFmtId="0" fontId="42" fillId="0" borderId="0" xfId="0" applyFont="1" applyFill="1" applyBorder="1"/>
    <xf numFmtId="0" fontId="43" fillId="0" borderId="0" xfId="0" applyFont="1"/>
    <xf numFmtId="166" fontId="42" fillId="0" borderId="0" xfId="1" applyNumberFormat="1" applyFont="1" applyFill="1"/>
    <xf numFmtId="43" fontId="12" fillId="0" borderId="1" xfId="8" applyNumberFormat="1" applyFont="1" applyFill="1" applyBorder="1"/>
    <xf numFmtId="0" fontId="0" fillId="0" borderId="1" xfId="0" applyFill="1" applyBorder="1"/>
    <xf numFmtId="167" fontId="11" fillId="0" borderId="0" xfId="1" quotePrefix="1" applyNumberFormat="1" applyFont="1" applyAlignment="1">
      <alignment horizontal="left"/>
    </xf>
    <xf numFmtId="167" fontId="11" fillId="0" borderId="4" xfId="1" applyNumberFormat="1" applyFont="1" applyFill="1" applyBorder="1" applyAlignment="1">
      <alignment horizontal="left"/>
    </xf>
    <xf numFmtId="167" fontId="11" fillId="0" borderId="0" xfId="8" applyNumberFormat="1" applyFont="1" applyFill="1" applyAlignment="1">
      <alignment horizontal="left"/>
    </xf>
    <xf numFmtId="0" fontId="2" fillId="0" borderId="7" xfId="0" applyFont="1" applyBorder="1"/>
    <xf numFmtId="165" fontId="0" fillId="0" borderId="7" xfId="0" applyNumberFormat="1" applyBorder="1"/>
    <xf numFmtId="0" fontId="30" fillId="0" borderId="0" xfId="0" quotePrefix="1" applyFont="1" applyAlignment="1">
      <alignment vertical="top" wrapText="1"/>
    </xf>
    <xf numFmtId="167" fontId="13" fillId="0" borderId="0" xfId="0" applyNumberFormat="1" applyFont="1" applyFill="1" applyBorder="1"/>
    <xf numFmtId="0" fontId="34" fillId="0" borderId="0" xfId="0" applyFont="1" applyFill="1"/>
    <xf numFmtId="173" fontId="0" fillId="0" borderId="0" xfId="0" applyNumberFormat="1"/>
    <xf numFmtId="167" fontId="11" fillId="0" borderId="0" xfId="8" applyNumberFormat="1" applyFont="1" applyFill="1" applyBorder="1" applyAlignment="1">
      <alignment horizontal="left"/>
    </xf>
    <xf numFmtId="0" fontId="3" fillId="0" borderId="7" xfId="0" applyFont="1" applyFill="1" applyBorder="1"/>
    <xf numFmtId="0" fontId="21" fillId="0" borderId="7" xfId="0" applyFont="1" applyFill="1" applyBorder="1"/>
    <xf numFmtId="0" fontId="0" fillId="0" borderId="7" xfId="0" applyFill="1" applyBorder="1" applyAlignment="1">
      <alignment horizontal="center"/>
    </xf>
    <xf numFmtId="0" fontId="11" fillId="0" borderId="3" xfId="6" applyFont="1" applyBorder="1" applyAlignment="1">
      <alignment horizontal="center"/>
    </xf>
    <xf numFmtId="16" fontId="11" fillId="0" borderId="4" xfId="0" quotePrefix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" xfId="6" applyFont="1" applyFill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6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171" fontId="11" fillId="0" borderId="6" xfId="6" applyNumberFormat="1" applyFont="1" applyFill="1" applyBorder="1" applyAlignment="1">
      <alignment horizontal="center" vertical="center"/>
    </xf>
    <xf numFmtId="171" fontId="11" fillId="0" borderId="4" xfId="6" applyNumberFormat="1" applyFont="1" applyFill="1" applyBorder="1" applyAlignment="1">
      <alignment horizontal="center" vertical="center"/>
    </xf>
    <xf numFmtId="171" fontId="11" fillId="0" borderId="3" xfId="6" applyNumberFormat="1" applyFont="1" applyFill="1" applyBorder="1" applyAlignment="1">
      <alignment horizontal="center"/>
    </xf>
    <xf numFmtId="0" fontId="11" fillId="0" borderId="0" xfId="6" applyFont="1" applyFill="1" applyBorder="1" applyAlignment="1">
      <alignment horizontal="center"/>
    </xf>
    <xf numFmtId="171" fontId="11" fillId="0" borderId="4" xfId="6" applyNumberFormat="1" applyFont="1" applyFill="1" applyBorder="1" applyAlignment="1">
      <alignment horizontal="center"/>
    </xf>
    <xf numFmtId="171" fontId="11" fillId="0" borderId="0" xfId="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0" fillId="0" borderId="0" xfId="0" quotePrefix="1" applyFont="1" applyAlignment="1">
      <alignment horizontal="left" vertical="top" wrapText="1"/>
    </xf>
    <xf numFmtId="171" fontId="11" fillId="0" borderId="0" xfId="6" applyNumberFormat="1" applyFont="1" applyFill="1" applyBorder="1" applyAlignment="1">
      <alignment horizontal="center"/>
    </xf>
  </cellXfs>
  <cellStyles count="14">
    <cellStyle name="Comma" xfId="1" builtinId="3"/>
    <cellStyle name="Comma 10 10" xfId="8" xr:uid="{00000000-0005-0000-0000-000001000000}"/>
    <cellStyle name="Comma 12" xfId="13" xr:uid="{00000000-0005-0000-0000-000002000000}"/>
    <cellStyle name="Comma 17 2" xfId="9" xr:uid="{00000000-0005-0000-0000-000003000000}"/>
    <cellStyle name="Comma 8" xfId="7" xr:uid="{00000000-0005-0000-0000-000004000000}"/>
    <cellStyle name="Currency" xfId="2" builtinId="4"/>
    <cellStyle name="Currency 2" xfId="12" xr:uid="{00000000-0005-0000-0000-000006000000}"/>
    <cellStyle name="Hyperlink" xfId="4" builtinId="8"/>
    <cellStyle name="Normal" xfId="0" builtinId="0"/>
    <cellStyle name="Normal 2" xfId="6" xr:uid="{00000000-0005-0000-0000-000009000000}"/>
    <cellStyle name="Normal 3" xfId="10" xr:uid="{00000000-0005-0000-0000-00000A000000}"/>
    <cellStyle name="Normal 4" xfId="5" xr:uid="{00000000-0005-0000-0000-00000B000000}"/>
    <cellStyle name="Percent" xfId="3" builtinId="5"/>
    <cellStyle name="Percent 2" xfId="11" xr:uid="{00000000-0005-0000-0000-00000D000000}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aro.onshore.pgs.com/Users/Kristian.Hoddevik/Documents/2020%20Q4/Cash%20Flow%204Q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ash flow Main"/>
      <sheetName val="Detailed working and input"/>
      <sheetName val="Worksheet"/>
      <sheetName val="Working Notes"/>
      <sheetName val="Archive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O67"/>
  <sheetViews>
    <sheetView showGridLines="0" tabSelected="1" zoomScaleNormal="100" workbookViewId="0">
      <selection activeCell="L18" sqref="L18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2" width="10.7109375" customWidth="1"/>
    <col min="14" max="14" width="9.5703125" bestFit="1" customWidth="1"/>
    <col min="15" max="15" width="10.140625" bestFit="1" customWidth="1"/>
  </cols>
  <sheetData>
    <row r="1" spans="1:15" ht="12" customHeight="1">
      <c r="M1" s="157"/>
    </row>
    <row r="2" spans="1:15" ht="18.75">
      <c r="C2" s="270" t="s">
        <v>7</v>
      </c>
      <c r="D2" s="270"/>
      <c r="E2" s="270"/>
      <c r="F2" s="270"/>
      <c r="G2" s="270"/>
      <c r="H2" s="270"/>
      <c r="I2" s="270"/>
      <c r="J2" s="270"/>
      <c r="K2" s="270"/>
      <c r="M2" s="157"/>
    </row>
    <row r="3" spans="1:15" ht="12" customHeight="1" thickBot="1">
      <c r="C3" s="16"/>
      <c r="D3" s="16"/>
      <c r="E3" s="16"/>
      <c r="F3" s="16"/>
      <c r="G3" s="17"/>
      <c r="H3" s="17"/>
      <c r="I3" s="18"/>
      <c r="J3" s="16"/>
      <c r="K3" s="12"/>
      <c r="M3" s="157"/>
    </row>
    <row r="4" spans="1:15" ht="12" customHeight="1">
      <c r="C4" s="19"/>
      <c r="D4" s="19"/>
      <c r="E4" s="19"/>
      <c r="F4" s="19"/>
      <c r="G4" s="268" t="s">
        <v>8</v>
      </c>
      <c r="H4" s="268"/>
      <c r="I4" s="268"/>
      <c r="J4" s="19"/>
      <c r="K4" s="5" t="s">
        <v>121</v>
      </c>
      <c r="M4" s="157"/>
    </row>
    <row r="5" spans="1:15" ht="12" customHeight="1">
      <c r="C5" s="19"/>
      <c r="D5" s="19"/>
      <c r="E5" s="20"/>
      <c r="F5" s="20"/>
      <c r="G5" s="269" t="s">
        <v>0</v>
      </c>
      <c r="H5" s="269"/>
      <c r="I5" s="269"/>
      <c r="J5" s="20"/>
      <c r="K5" s="57" t="s">
        <v>1</v>
      </c>
      <c r="M5" s="157"/>
    </row>
    <row r="6" spans="1:15" ht="12" customHeight="1">
      <c r="C6" s="232" t="s">
        <v>9</v>
      </c>
      <c r="D6" s="22"/>
      <c r="E6" s="237" t="s">
        <v>10</v>
      </c>
      <c r="F6" s="22"/>
      <c r="G6" s="231">
        <v>2021</v>
      </c>
      <c r="H6" s="234"/>
      <c r="I6" s="231">
        <v>2020</v>
      </c>
      <c r="J6" s="22"/>
      <c r="K6" s="233">
        <v>2020</v>
      </c>
      <c r="M6" s="157"/>
    </row>
    <row r="7" spans="1:15" ht="12" customHeight="1">
      <c r="C7" s="24"/>
      <c r="D7" s="22"/>
      <c r="E7" s="22"/>
      <c r="F7" s="22"/>
      <c r="G7" s="25"/>
      <c r="H7" s="22"/>
      <c r="I7" s="26"/>
      <c r="J7" s="22"/>
      <c r="M7" s="157"/>
    </row>
    <row r="8" spans="1:15" ht="12" customHeight="1">
      <c r="C8" s="256" t="s">
        <v>265</v>
      </c>
      <c r="D8" s="28"/>
      <c r="E8" s="130">
        <v>2</v>
      </c>
      <c r="F8" s="28"/>
      <c r="G8" s="29">
        <v>165.7</v>
      </c>
      <c r="H8" s="30"/>
      <c r="I8" s="31">
        <v>128.80000000000004</v>
      </c>
      <c r="J8" s="32"/>
      <c r="K8" s="31">
        <v>512</v>
      </c>
      <c r="M8" s="157"/>
      <c r="O8" s="228"/>
    </row>
    <row r="9" spans="1:15" ht="12" customHeight="1">
      <c r="C9" s="28"/>
      <c r="D9" s="28"/>
      <c r="E9" s="130"/>
      <c r="F9" s="28"/>
      <c r="G9" s="33"/>
      <c r="H9" s="30"/>
      <c r="I9" s="30"/>
      <c r="J9" s="32"/>
      <c r="K9" s="30"/>
      <c r="M9" s="157"/>
    </row>
    <row r="10" spans="1:15" ht="12" customHeight="1">
      <c r="C10" s="34" t="s">
        <v>11</v>
      </c>
      <c r="D10" s="28"/>
      <c r="E10" s="127">
        <v>3</v>
      </c>
      <c r="F10" s="32"/>
      <c r="G10" s="35">
        <v>-36.799999999999997</v>
      </c>
      <c r="H10" s="30"/>
      <c r="I10" s="36">
        <v>-72.7</v>
      </c>
      <c r="J10" s="32"/>
      <c r="K10" s="36">
        <v>-150.30000000000001</v>
      </c>
      <c r="M10" s="157"/>
    </row>
    <row r="11" spans="1:15" ht="12" customHeight="1">
      <c r="C11" s="34" t="s">
        <v>12</v>
      </c>
      <c r="D11" s="28"/>
      <c r="E11" s="128">
        <v>3</v>
      </c>
      <c r="F11" s="32"/>
      <c r="G11" s="35">
        <v>-1.6</v>
      </c>
      <c r="H11" s="36"/>
      <c r="I11" s="36">
        <v>-3.2</v>
      </c>
      <c r="J11" s="32"/>
      <c r="K11" s="36">
        <v>-8.6999999999999993</v>
      </c>
      <c r="M11" s="157"/>
    </row>
    <row r="12" spans="1:15" ht="12" customHeight="1">
      <c r="C12" s="28" t="s">
        <v>13</v>
      </c>
      <c r="D12" s="28"/>
      <c r="E12" s="129">
        <v>3</v>
      </c>
      <c r="F12" s="32"/>
      <c r="G12" s="35">
        <v>-9.6999999999999993</v>
      </c>
      <c r="H12" s="30"/>
      <c r="I12" s="36">
        <v>-11.9</v>
      </c>
      <c r="J12" s="32"/>
      <c r="K12" s="36">
        <v>-39.200000000000003</v>
      </c>
      <c r="M12" s="157"/>
    </row>
    <row r="13" spans="1:15" ht="12" customHeight="1">
      <c r="A13" s="8"/>
      <c r="C13" s="34" t="s">
        <v>14</v>
      </c>
      <c r="D13" s="34"/>
      <c r="E13" s="128">
        <v>4</v>
      </c>
      <c r="F13" s="32"/>
      <c r="G13" s="36">
        <v>-100.6</v>
      </c>
      <c r="H13" s="36"/>
      <c r="I13" s="36">
        <v>-43.8</v>
      </c>
      <c r="J13" s="32"/>
      <c r="K13" s="36">
        <v>-265.5</v>
      </c>
      <c r="M13" s="157"/>
    </row>
    <row r="14" spans="1:15" ht="12" customHeight="1">
      <c r="A14" s="8"/>
      <c r="C14" s="34" t="s">
        <v>254</v>
      </c>
      <c r="D14" s="34"/>
      <c r="E14" s="128">
        <v>4</v>
      </c>
      <c r="F14" s="32"/>
      <c r="G14" s="36">
        <v>-22.2</v>
      </c>
      <c r="H14" s="36"/>
      <c r="I14" s="36">
        <v>-28.7</v>
      </c>
      <c r="J14" s="32"/>
      <c r="K14" s="36">
        <v>-89.2</v>
      </c>
      <c r="M14" s="157"/>
      <c r="O14" s="3"/>
    </row>
    <row r="15" spans="1:15" ht="12" customHeight="1">
      <c r="A15" s="8"/>
      <c r="C15" s="34" t="s">
        <v>255</v>
      </c>
      <c r="D15" s="34"/>
      <c r="E15" s="128">
        <v>4</v>
      </c>
      <c r="F15" s="32"/>
      <c r="G15" s="36">
        <v>0</v>
      </c>
      <c r="H15" s="36"/>
      <c r="I15" s="36">
        <v>-51.4</v>
      </c>
      <c r="J15" s="32"/>
      <c r="K15" s="36">
        <v>-108.4</v>
      </c>
      <c r="M15" s="157"/>
      <c r="O15" s="3"/>
    </row>
    <row r="16" spans="1:15" ht="12" customHeight="1">
      <c r="A16" s="8"/>
      <c r="C16" s="34" t="s">
        <v>16</v>
      </c>
      <c r="D16" s="34"/>
      <c r="E16" s="128">
        <v>4</v>
      </c>
      <c r="F16" s="32"/>
      <c r="G16" s="35">
        <v>2.8621560100000001</v>
      </c>
      <c r="H16" s="36"/>
      <c r="I16" s="36">
        <v>2.6788804900000005</v>
      </c>
      <c r="J16" s="32"/>
      <c r="K16" s="36">
        <v>-38.741285887204306</v>
      </c>
      <c r="M16" s="157"/>
    </row>
    <row r="17" spans="1:13" ht="12" customHeight="1">
      <c r="A17" s="8"/>
      <c r="C17" s="37" t="s">
        <v>17</v>
      </c>
      <c r="D17" s="9"/>
      <c r="E17" s="129"/>
      <c r="F17" s="32"/>
      <c r="G17" s="38">
        <f>SUM(G10:G16)</f>
        <v>-168.03784398999997</v>
      </c>
      <c r="H17" s="30"/>
      <c r="I17" s="38">
        <v>-209.02111951000001</v>
      </c>
      <c r="J17" s="32"/>
      <c r="K17" s="38">
        <v>-700.04128588720425</v>
      </c>
      <c r="M17" s="157"/>
    </row>
    <row r="18" spans="1:13" ht="12" customHeight="1">
      <c r="A18" s="8"/>
      <c r="C18" s="28" t="s">
        <v>208</v>
      </c>
      <c r="D18" s="9"/>
      <c r="E18" s="130" t="s">
        <v>4</v>
      </c>
      <c r="F18" s="32"/>
      <c r="G18" s="33">
        <f>+G17+G8</f>
        <v>-2.3378439899999819</v>
      </c>
      <c r="H18" s="30"/>
      <c r="I18" s="33">
        <v>-80.221119509999966</v>
      </c>
      <c r="J18" s="32"/>
      <c r="K18" s="33">
        <v>-188.04128588720425</v>
      </c>
      <c r="M18" s="157"/>
    </row>
    <row r="19" spans="1:13" ht="12" customHeight="1">
      <c r="A19" s="8"/>
      <c r="C19" s="32" t="s">
        <v>18</v>
      </c>
      <c r="D19" s="32"/>
      <c r="E19" s="130">
        <v>5</v>
      </c>
      <c r="F19" s="32"/>
      <c r="G19" s="33">
        <v>-0.4</v>
      </c>
      <c r="H19" s="30"/>
      <c r="I19" s="33">
        <v>-26</v>
      </c>
      <c r="J19" s="32"/>
      <c r="K19" s="33">
        <v>-30</v>
      </c>
      <c r="M19" s="157"/>
    </row>
    <row r="20" spans="1:13" ht="12" customHeight="1">
      <c r="A20" s="8"/>
      <c r="C20" s="28" t="s">
        <v>19</v>
      </c>
      <c r="D20" s="32"/>
      <c r="E20" s="130">
        <v>6</v>
      </c>
      <c r="F20" s="32"/>
      <c r="G20" s="33">
        <v>-21.2</v>
      </c>
      <c r="H20" s="30"/>
      <c r="I20" s="30">
        <v>-16.399999999999999</v>
      </c>
      <c r="J20" s="32"/>
      <c r="K20" s="30">
        <v>-78.400000000000006</v>
      </c>
      <c r="M20" s="157"/>
    </row>
    <row r="21" spans="1:13" ht="12" customHeight="1">
      <c r="A21" s="8"/>
      <c r="C21" s="27" t="s">
        <v>20</v>
      </c>
      <c r="D21" s="32"/>
      <c r="E21" s="130">
        <v>7</v>
      </c>
      <c r="F21" s="32"/>
      <c r="G21" s="29">
        <v>-12</v>
      </c>
      <c r="H21" s="30"/>
      <c r="I21" s="31">
        <v>7.3</v>
      </c>
      <c r="J21" s="32"/>
      <c r="K21" s="31">
        <v>-10</v>
      </c>
      <c r="M21" s="157"/>
    </row>
    <row r="22" spans="1:13" ht="12" customHeight="1">
      <c r="A22" s="8"/>
      <c r="C22" s="34" t="s">
        <v>209</v>
      </c>
      <c r="D22" s="9"/>
      <c r="E22" s="129"/>
      <c r="F22" s="32"/>
      <c r="G22" s="35">
        <f>SUM(G18:G21)</f>
        <v>-35.937843989999976</v>
      </c>
      <c r="H22" s="30"/>
      <c r="I22" s="35">
        <v>-115.32111950999997</v>
      </c>
      <c r="J22" s="32"/>
      <c r="K22" s="35">
        <v>-306.44128588720423</v>
      </c>
      <c r="M22" s="157"/>
    </row>
    <row r="23" spans="1:13" ht="12" customHeight="1">
      <c r="A23" s="8"/>
      <c r="C23" s="27" t="s">
        <v>22</v>
      </c>
      <c r="D23" s="32"/>
      <c r="E23" s="129">
        <v>8</v>
      </c>
      <c r="F23" s="32"/>
      <c r="G23" s="35">
        <v>-3.2</v>
      </c>
      <c r="H23" s="30"/>
      <c r="I23" s="36">
        <v>-2.2000000000000002</v>
      </c>
      <c r="J23" s="32"/>
      <c r="K23" s="36">
        <v>-15.1</v>
      </c>
      <c r="M23" s="157"/>
    </row>
    <row r="24" spans="1:13" ht="12" customHeight="1">
      <c r="A24" s="8"/>
      <c r="C24" s="239" t="s">
        <v>23</v>
      </c>
      <c r="D24" s="9"/>
      <c r="E24" s="131"/>
      <c r="F24" s="42"/>
      <c r="G24" s="240">
        <f>SUM(G22:G23)</f>
        <v>-39.137843989999979</v>
      </c>
      <c r="H24" s="41"/>
      <c r="I24" s="240">
        <v>-117.52111950999998</v>
      </c>
      <c r="J24" s="42"/>
      <c r="K24" s="240">
        <v>-321.54128588720425</v>
      </c>
      <c r="M24" s="157"/>
    </row>
    <row r="25" spans="1:13" ht="12" customHeight="1">
      <c r="A25" s="8"/>
      <c r="C25" s="40"/>
      <c r="D25" s="42"/>
      <c r="E25" s="131"/>
      <c r="F25" s="42"/>
      <c r="G25" s="43"/>
      <c r="H25" s="41"/>
      <c r="I25" s="41"/>
      <c r="J25" s="42"/>
      <c r="K25" s="41"/>
      <c r="M25" s="157"/>
    </row>
    <row r="26" spans="1:13" ht="12" customHeight="1">
      <c r="A26" s="8"/>
      <c r="C26" s="44" t="s">
        <v>24</v>
      </c>
      <c r="D26" s="32"/>
      <c r="E26" s="128"/>
      <c r="F26" s="32"/>
      <c r="G26" s="35"/>
      <c r="H26" s="36"/>
      <c r="I26" s="36"/>
      <c r="J26" s="32"/>
      <c r="K26" s="36"/>
      <c r="M26" s="157"/>
    </row>
    <row r="27" spans="1:13" ht="12" customHeight="1">
      <c r="A27" s="8"/>
      <c r="C27" s="34" t="s">
        <v>25</v>
      </c>
      <c r="D27" s="9"/>
      <c r="E27" s="128">
        <v>13</v>
      </c>
      <c r="F27" s="32"/>
      <c r="G27" s="35">
        <f>+Notes!H247</f>
        <v>10</v>
      </c>
      <c r="H27" s="36"/>
      <c r="I27" s="35">
        <v>7.4</v>
      </c>
      <c r="J27" s="32"/>
      <c r="K27" s="35">
        <v>-7.6</v>
      </c>
      <c r="M27" s="157"/>
    </row>
    <row r="28" spans="1:13" ht="12" customHeight="1">
      <c r="A28" s="8"/>
      <c r="C28" s="34" t="s">
        <v>26</v>
      </c>
      <c r="D28" s="9"/>
      <c r="E28" s="128">
        <v>13</v>
      </c>
      <c r="F28" s="32"/>
      <c r="G28" s="35">
        <f>+Notes!H250</f>
        <v>1.2</v>
      </c>
      <c r="H28" s="36"/>
      <c r="I28" s="36">
        <v>-5.5</v>
      </c>
      <c r="J28" s="32"/>
      <c r="K28" s="36">
        <v>-3.9</v>
      </c>
      <c r="M28" s="157"/>
    </row>
    <row r="29" spans="1:13" ht="12" customHeight="1">
      <c r="A29" s="8"/>
      <c r="C29" s="45" t="s">
        <v>184</v>
      </c>
      <c r="D29" s="32"/>
      <c r="E29" s="128"/>
      <c r="F29" s="32"/>
      <c r="G29" s="38">
        <f>SUM(G27:G28)</f>
        <v>11.2</v>
      </c>
      <c r="H29" s="36"/>
      <c r="I29" s="38">
        <v>1.9000000000000004</v>
      </c>
      <c r="J29" s="32"/>
      <c r="K29" s="38">
        <v>-11.5</v>
      </c>
      <c r="M29" s="157"/>
    </row>
    <row r="30" spans="1:13" ht="12" customHeight="1">
      <c r="A30" s="8"/>
      <c r="C30" s="239" t="s">
        <v>185</v>
      </c>
      <c r="D30" s="42"/>
      <c r="E30" s="131"/>
      <c r="F30" s="42"/>
      <c r="G30" s="240">
        <f>+G29+G24</f>
        <v>-27.93784398999998</v>
      </c>
      <c r="H30" s="41"/>
      <c r="I30" s="240">
        <v>-115.62111950999997</v>
      </c>
      <c r="J30" s="42"/>
      <c r="K30" s="240">
        <v>-333.04128588720425</v>
      </c>
      <c r="M30" s="157"/>
    </row>
    <row r="31" spans="1:13" ht="12" customHeight="1">
      <c r="A31" s="8"/>
      <c r="C31" s="46"/>
      <c r="D31" s="47"/>
      <c r="E31" s="132"/>
      <c r="F31" s="47"/>
      <c r="G31" s="48"/>
      <c r="H31" s="49"/>
      <c r="I31" s="50"/>
      <c r="J31" s="47"/>
      <c r="K31" s="50"/>
      <c r="M31" s="157"/>
    </row>
    <row r="32" spans="1:13" ht="12" customHeight="1">
      <c r="A32" s="8"/>
      <c r="C32" s="44" t="s">
        <v>27</v>
      </c>
      <c r="D32" s="51"/>
      <c r="E32" s="132"/>
      <c r="F32" s="47"/>
      <c r="G32" s="48"/>
      <c r="H32" s="49"/>
      <c r="I32" s="50"/>
      <c r="J32" s="47"/>
      <c r="K32" s="50"/>
      <c r="M32" s="157"/>
    </row>
    <row r="33" spans="1:13" ht="12" customHeight="1">
      <c r="A33" s="8"/>
      <c r="C33" s="255" t="s">
        <v>271</v>
      </c>
      <c r="D33" s="9"/>
      <c r="E33" s="128">
        <v>12</v>
      </c>
      <c r="F33" s="47"/>
      <c r="G33" s="211">
        <v>-0.10161888209530417</v>
      </c>
      <c r="H33" s="212"/>
      <c r="I33" s="211">
        <v>-0.32103305965698709</v>
      </c>
      <c r="J33" s="213" t="s">
        <v>4</v>
      </c>
      <c r="K33" s="211">
        <v>-0.84502534665704099</v>
      </c>
      <c r="M33" s="157"/>
    </row>
    <row r="34" spans="1:13" ht="12" customHeight="1">
      <c r="A34" s="8"/>
      <c r="C34" s="255"/>
      <c r="E34" s="128"/>
      <c r="G34" s="211"/>
      <c r="H34" s="212"/>
      <c r="I34" s="211"/>
      <c r="J34" s="213"/>
      <c r="K34" s="211"/>
      <c r="M34" s="157"/>
    </row>
    <row r="35" spans="1:13" ht="12" customHeight="1">
      <c r="A35" s="8"/>
      <c r="M35" s="157"/>
    </row>
    <row r="36" spans="1:13" ht="12" customHeight="1">
      <c r="A36" s="8"/>
      <c r="M36" s="157"/>
    </row>
    <row r="37" spans="1:13" ht="12" customHeight="1">
      <c r="M37" s="157"/>
    </row>
    <row r="38" spans="1:13" ht="12" customHeight="1">
      <c r="G38" s="211"/>
      <c r="M38" s="157"/>
    </row>
    <row r="39" spans="1:13" ht="12" customHeight="1">
      <c r="M39" s="157"/>
    </row>
    <row r="40" spans="1:13" ht="12" customHeight="1">
      <c r="C40" s="3"/>
      <c r="M40" s="157"/>
    </row>
    <row r="41" spans="1:13">
      <c r="C41" s="3"/>
      <c r="M41" s="157"/>
    </row>
    <row r="42" spans="1:13">
      <c r="C42" s="178"/>
      <c r="M42" s="157"/>
    </row>
    <row r="43" spans="1:13">
      <c r="M43" s="157"/>
    </row>
    <row r="44" spans="1:13">
      <c r="M44" s="157"/>
    </row>
    <row r="45" spans="1:13">
      <c r="H45" s="30"/>
      <c r="M45" s="157"/>
    </row>
    <row r="46" spans="1:13">
      <c r="H46" s="30"/>
      <c r="M46" s="157"/>
    </row>
    <row r="47" spans="1:13">
      <c r="H47" s="30"/>
      <c r="M47" s="157"/>
    </row>
    <row r="48" spans="1:13">
      <c r="H48" s="36"/>
      <c r="M48" s="157"/>
    </row>
    <row r="49" spans="8:13">
      <c r="H49" s="30"/>
      <c r="M49" s="157"/>
    </row>
    <row r="50" spans="8:13">
      <c r="H50" s="36"/>
      <c r="M50" s="157"/>
    </row>
    <row r="51" spans="8:13">
      <c r="H51" s="36"/>
      <c r="M51" s="157"/>
    </row>
    <row r="52" spans="8:13">
      <c r="H52" s="36"/>
      <c r="M52" s="157"/>
    </row>
    <row r="53" spans="8:13">
      <c r="H53" s="36"/>
      <c r="M53" s="157"/>
    </row>
    <row r="54" spans="8:13">
      <c r="H54" s="30"/>
      <c r="M54" s="157"/>
    </row>
    <row r="55" spans="8:13">
      <c r="H55" s="30"/>
      <c r="M55" s="157"/>
    </row>
    <row r="56" spans="8:13">
      <c r="H56" s="30"/>
      <c r="M56" s="157"/>
    </row>
    <row r="57" spans="8:13">
      <c r="H57" s="30"/>
      <c r="M57" s="157"/>
    </row>
    <row r="58" spans="8:13">
      <c r="H58" s="30"/>
      <c r="M58" s="157"/>
    </row>
    <row r="59" spans="8:13">
      <c r="H59" s="30"/>
      <c r="M59" s="157"/>
    </row>
    <row r="60" spans="8:13">
      <c r="H60" s="30"/>
      <c r="M60" s="157"/>
    </row>
    <row r="61" spans="8:13">
      <c r="H61" s="41"/>
      <c r="M61" s="157"/>
    </row>
    <row r="62" spans="8:13">
      <c r="H62" s="41"/>
      <c r="M62" s="157"/>
    </row>
    <row r="63" spans="8:13">
      <c r="H63" s="36"/>
    </row>
    <row r="64" spans="8:13">
      <c r="H64" s="36"/>
    </row>
    <row r="65" spans="8:8">
      <c r="H65" s="36"/>
    </row>
    <row r="66" spans="8:8">
      <c r="H66" s="36"/>
    </row>
    <row r="67" spans="8:8">
      <c r="H67" s="41"/>
    </row>
  </sheetData>
  <mergeCells count="3">
    <mergeCell ref="G4:I4"/>
    <mergeCell ref="G5:I5"/>
    <mergeCell ref="C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P61"/>
  <sheetViews>
    <sheetView showGridLines="0" zoomScaleNormal="100" workbookViewId="0">
      <selection activeCell="G44" sqref="G44"/>
    </sheetView>
  </sheetViews>
  <sheetFormatPr defaultRowHeight="1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2" width="10.7109375" customWidth="1"/>
  </cols>
  <sheetData>
    <row r="1" spans="3:16" ht="12" customHeight="1">
      <c r="M1" s="157"/>
    </row>
    <row r="2" spans="3:16" ht="18.75" customHeight="1">
      <c r="C2" s="271" t="s">
        <v>119</v>
      </c>
      <c r="D2" s="271"/>
      <c r="E2" s="271"/>
      <c r="F2" s="271"/>
      <c r="G2" s="271"/>
      <c r="H2" s="271"/>
      <c r="I2" s="271"/>
      <c r="J2" s="271"/>
      <c r="K2" s="271"/>
      <c r="M2" s="157"/>
    </row>
    <row r="3" spans="3:16" ht="12" customHeight="1" thickBot="1">
      <c r="C3" s="16"/>
      <c r="D3" s="16"/>
      <c r="E3" s="16"/>
      <c r="F3" s="17"/>
      <c r="G3" s="18"/>
      <c r="H3" s="23"/>
      <c r="I3" s="22"/>
      <c r="J3" s="145"/>
      <c r="K3" s="142"/>
      <c r="M3" s="157"/>
    </row>
    <row r="4" spans="3:16" ht="12" customHeight="1">
      <c r="C4" s="22"/>
      <c r="D4" s="72"/>
      <c r="E4" s="22"/>
      <c r="F4" s="72"/>
      <c r="G4" s="73" t="s">
        <v>0</v>
      </c>
      <c r="H4" s="230"/>
      <c r="I4" s="73" t="s">
        <v>0</v>
      </c>
      <c r="J4" s="142"/>
      <c r="K4" s="73" t="s">
        <v>1</v>
      </c>
      <c r="M4" s="157"/>
    </row>
    <row r="5" spans="3:16" ht="12" customHeight="1">
      <c r="C5" s="238" t="s">
        <v>9</v>
      </c>
      <c r="D5" s="72"/>
      <c r="E5" s="237" t="s">
        <v>10</v>
      </c>
      <c r="F5" s="72"/>
      <c r="G5" s="231">
        <v>2021</v>
      </c>
      <c r="H5" s="25"/>
      <c r="I5" s="231">
        <v>2020</v>
      </c>
      <c r="J5" s="142"/>
      <c r="K5" s="233">
        <v>2020</v>
      </c>
      <c r="M5" s="157"/>
    </row>
    <row r="6" spans="3:16" ht="12" customHeight="1">
      <c r="C6" s="22"/>
      <c r="D6" s="72"/>
      <c r="E6" s="22"/>
      <c r="F6" s="72"/>
      <c r="G6" s="25"/>
      <c r="H6" s="76"/>
      <c r="I6" s="76"/>
      <c r="J6" s="142"/>
      <c r="K6" s="142"/>
      <c r="M6" s="157"/>
    </row>
    <row r="7" spans="3:16" ht="12" customHeight="1">
      <c r="C7" s="106" t="s">
        <v>37</v>
      </c>
      <c r="D7" s="133"/>
      <c r="E7" s="134"/>
      <c r="F7" s="74"/>
      <c r="G7" s="75"/>
      <c r="H7" s="78"/>
      <c r="I7" s="76"/>
      <c r="J7" s="142"/>
      <c r="K7" s="142"/>
      <c r="M7" s="157"/>
    </row>
    <row r="8" spans="3:16" ht="12" customHeight="1">
      <c r="C8" s="76" t="s">
        <v>38</v>
      </c>
      <c r="D8" s="78"/>
      <c r="E8" s="135">
        <v>11</v>
      </c>
      <c r="F8" s="77"/>
      <c r="G8" s="30">
        <v>143.9</v>
      </c>
      <c r="H8" s="143"/>
      <c r="I8" s="30">
        <v>266.89999999999998</v>
      </c>
      <c r="J8" s="142"/>
      <c r="K8" s="30">
        <v>156.69999999999999</v>
      </c>
      <c r="M8" s="157"/>
    </row>
    <row r="9" spans="3:16" ht="12" customHeight="1">
      <c r="C9" s="77" t="s">
        <v>39</v>
      </c>
      <c r="D9" s="78"/>
      <c r="E9" s="135">
        <v>11</v>
      </c>
      <c r="F9" s="77"/>
      <c r="G9" s="30">
        <v>12.9</v>
      </c>
      <c r="H9" s="143"/>
      <c r="I9" s="30">
        <v>2.8</v>
      </c>
      <c r="J9" s="146"/>
      <c r="K9" s="30">
        <v>15.8</v>
      </c>
      <c r="M9" s="157"/>
    </row>
    <row r="10" spans="3:16" ht="12" customHeight="1">
      <c r="C10" s="77" t="s">
        <v>251</v>
      </c>
      <c r="D10" s="78"/>
      <c r="E10" s="25"/>
      <c r="F10" s="77"/>
      <c r="G10" s="30">
        <v>92.8</v>
      </c>
      <c r="H10" s="143"/>
      <c r="I10" s="30">
        <v>165</v>
      </c>
      <c r="J10" s="146"/>
      <c r="K10" s="30">
        <v>100.6</v>
      </c>
      <c r="M10" s="158"/>
    </row>
    <row r="11" spans="3:16" ht="12" customHeight="1">
      <c r="C11" s="77" t="s">
        <v>40</v>
      </c>
      <c r="D11" s="78"/>
      <c r="E11" s="25"/>
      <c r="F11" s="77"/>
      <c r="G11" s="30">
        <v>44.8</v>
      </c>
      <c r="H11" s="143"/>
      <c r="I11" s="30">
        <v>27.6</v>
      </c>
      <c r="J11" s="146"/>
      <c r="K11" s="30">
        <v>57.300000000000004</v>
      </c>
      <c r="M11" s="157"/>
      <c r="P11" s="214"/>
    </row>
    <row r="12" spans="3:16" ht="12" customHeight="1">
      <c r="C12" s="78" t="s">
        <v>41</v>
      </c>
      <c r="D12" s="78"/>
      <c r="E12" s="25"/>
      <c r="F12" s="77"/>
      <c r="G12" s="30">
        <v>59.3</v>
      </c>
      <c r="H12" s="143"/>
      <c r="I12" s="30">
        <v>60.4</v>
      </c>
      <c r="J12" s="146"/>
      <c r="K12" s="30">
        <v>79.2</v>
      </c>
      <c r="M12" s="157"/>
      <c r="P12" s="214"/>
    </row>
    <row r="13" spans="3:16" ht="12" customHeight="1">
      <c r="C13" s="79" t="s">
        <v>210</v>
      </c>
      <c r="D13" s="76"/>
      <c r="E13" s="25"/>
      <c r="F13" s="72"/>
      <c r="G13" s="39">
        <f>SUM(G8:G12)</f>
        <v>353.70000000000005</v>
      </c>
      <c r="H13" s="143"/>
      <c r="I13" s="39">
        <v>522.70000000000005</v>
      </c>
      <c r="J13" s="146"/>
      <c r="K13" s="39">
        <v>409.6</v>
      </c>
      <c r="M13" s="157"/>
      <c r="P13" s="214"/>
    </row>
    <row r="14" spans="3:16" ht="12" customHeight="1">
      <c r="C14" s="76" t="s">
        <v>42</v>
      </c>
      <c r="D14" s="78"/>
      <c r="E14" s="25">
        <v>9</v>
      </c>
      <c r="F14" s="77"/>
      <c r="G14" s="30">
        <v>872.9</v>
      </c>
      <c r="H14" s="143"/>
      <c r="I14" s="30">
        <v>1047.0999999999999</v>
      </c>
      <c r="J14" s="146"/>
      <c r="K14" s="30">
        <v>898</v>
      </c>
      <c r="M14" s="157"/>
    </row>
    <row r="15" spans="3:16" ht="12" customHeight="1">
      <c r="C15" s="76" t="s">
        <v>43</v>
      </c>
      <c r="D15" s="78"/>
      <c r="E15" s="25">
        <v>10</v>
      </c>
      <c r="F15" s="77"/>
      <c r="G15" s="30">
        <v>578.5</v>
      </c>
      <c r="H15" s="143"/>
      <c r="I15" s="30">
        <v>608.79999999999995</v>
      </c>
      <c r="J15" s="146"/>
      <c r="K15" s="30">
        <v>616.1</v>
      </c>
      <c r="M15" s="157"/>
    </row>
    <row r="16" spans="3:16" ht="12" customHeight="1">
      <c r="C16" s="76" t="s">
        <v>39</v>
      </c>
      <c r="D16" s="78"/>
      <c r="E16" s="135">
        <v>11</v>
      </c>
      <c r="F16" s="77"/>
      <c r="G16" s="30">
        <v>59</v>
      </c>
      <c r="H16" s="143"/>
      <c r="I16" s="30">
        <v>38.6</v>
      </c>
      <c r="J16" s="146"/>
      <c r="K16" s="30">
        <v>60.8</v>
      </c>
      <c r="M16" s="157"/>
    </row>
    <row r="17" spans="1:16" ht="12" customHeight="1">
      <c r="C17" s="76" t="s">
        <v>181</v>
      </c>
      <c r="D17" s="78"/>
      <c r="E17" s="25"/>
      <c r="F17" s="77"/>
      <c r="G17" s="30">
        <v>15.7</v>
      </c>
      <c r="H17" s="143"/>
      <c r="I17" s="30">
        <v>18.600000000000001</v>
      </c>
      <c r="J17" s="146"/>
      <c r="K17" s="30">
        <v>16.2</v>
      </c>
      <c r="M17" s="157"/>
      <c r="P17" s="214"/>
    </row>
    <row r="18" spans="1:16" ht="12" customHeight="1">
      <c r="C18" s="81" t="s">
        <v>44</v>
      </c>
      <c r="D18" s="78"/>
      <c r="E18" s="25"/>
      <c r="F18" s="77"/>
      <c r="G18" s="30">
        <v>91.4</v>
      </c>
      <c r="H18" s="143"/>
      <c r="I18" s="30">
        <v>100.1</v>
      </c>
      <c r="J18" s="146"/>
      <c r="K18" s="30">
        <v>93.1</v>
      </c>
      <c r="M18" s="157"/>
      <c r="P18" s="214"/>
    </row>
    <row r="19" spans="1:16" ht="12" customHeight="1">
      <c r="C19" s="79" t="s">
        <v>211</v>
      </c>
      <c r="D19" s="76"/>
      <c r="E19" s="25"/>
      <c r="F19" s="72"/>
      <c r="G19" s="39">
        <f>SUM(G14:G18)</f>
        <v>1617.5000000000002</v>
      </c>
      <c r="H19" s="143"/>
      <c r="I19" s="39">
        <v>1813.1999999999996</v>
      </c>
      <c r="J19" s="146"/>
      <c r="K19" s="39">
        <v>1684.1999999999998</v>
      </c>
      <c r="M19" s="157"/>
    </row>
    <row r="20" spans="1:16" ht="12" customHeight="1">
      <c r="C20" s="80"/>
      <c r="D20" s="76"/>
      <c r="E20" s="25"/>
      <c r="F20" s="72"/>
      <c r="G20" s="30"/>
      <c r="H20" s="143"/>
      <c r="I20" s="30"/>
      <c r="J20" s="146"/>
      <c r="K20" s="30"/>
      <c r="M20" s="157"/>
    </row>
    <row r="21" spans="1:16" ht="12" customHeight="1">
      <c r="C21" s="236" t="s">
        <v>78</v>
      </c>
      <c r="D21" s="136"/>
      <c r="E21" s="134"/>
      <c r="F21" s="82"/>
      <c r="G21" s="235">
        <f>+G19+G13</f>
        <v>1971.2000000000003</v>
      </c>
      <c r="H21" s="144"/>
      <c r="I21" s="235">
        <v>2335.8999999999996</v>
      </c>
      <c r="J21" s="146"/>
      <c r="K21" s="235">
        <v>2093.7999999999997</v>
      </c>
      <c r="M21" s="157"/>
    </row>
    <row r="22" spans="1:16" ht="12" customHeight="1">
      <c r="C22" s="76"/>
      <c r="D22" s="78"/>
      <c r="E22" s="25"/>
      <c r="F22" s="77"/>
      <c r="G22" s="83"/>
      <c r="H22" s="143"/>
      <c r="I22" s="83"/>
      <c r="J22" s="146"/>
      <c r="K22" s="83"/>
      <c r="M22" s="157"/>
    </row>
    <row r="23" spans="1:16" ht="12" customHeight="1">
      <c r="C23" s="107" t="s">
        <v>45</v>
      </c>
      <c r="D23" s="78"/>
      <c r="E23" s="137"/>
      <c r="F23" s="77"/>
      <c r="G23" s="36"/>
      <c r="H23" s="143"/>
      <c r="I23" s="36"/>
      <c r="J23" s="146"/>
      <c r="K23" s="36"/>
      <c r="M23" s="157"/>
    </row>
    <row r="24" spans="1:16" ht="12" customHeight="1">
      <c r="A24" s="8"/>
      <c r="C24" s="78" t="s">
        <v>217</v>
      </c>
      <c r="D24" s="78"/>
      <c r="E24" s="138">
        <v>11</v>
      </c>
      <c r="F24" s="77"/>
      <c r="G24" s="36">
        <v>0</v>
      </c>
      <c r="H24" s="143"/>
      <c r="I24" s="36">
        <v>195.7</v>
      </c>
      <c r="J24" s="146"/>
      <c r="K24" s="36">
        <v>1150.4000000000001</v>
      </c>
      <c r="M24" s="157"/>
    </row>
    <row r="25" spans="1:16" ht="12" customHeight="1">
      <c r="A25" s="8"/>
      <c r="C25" s="78" t="s">
        <v>189</v>
      </c>
      <c r="D25" s="78"/>
      <c r="E25" s="138">
        <v>11</v>
      </c>
      <c r="F25" s="77"/>
      <c r="G25" s="36">
        <v>40.6</v>
      </c>
      <c r="H25" s="143"/>
      <c r="I25" s="36">
        <v>40.5</v>
      </c>
      <c r="J25" s="146"/>
      <c r="K25" s="36">
        <v>40.1</v>
      </c>
      <c r="M25" s="157"/>
    </row>
    <row r="26" spans="1:16" ht="12" customHeight="1">
      <c r="A26" s="8"/>
      <c r="C26" s="77" t="s">
        <v>46</v>
      </c>
      <c r="D26" s="78"/>
      <c r="E26" s="137"/>
      <c r="F26" s="77"/>
      <c r="G26" s="36">
        <v>30.8</v>
      </c>
      <c r="H26" s="143"/>
      <c r="I26" s="36">
        <v>71.400000000000006</v>
      </c>
      <c r="J26" s="146"/>
      <c r="K26" s="36">
        <v>31.2</v>
      </c>
      <c r="M26" s="157"/>
    </row>
    <row r="27" spans="1:16" ht="12" customHeight="1">
      <c r="C27" s="77" t="s">
        <v>47</v>
      </c>
      <c r="D27" s="78"/>
      <c r="E27" s="137"/>
      <c r="F27" s="77"/>
      <c r="G27" s="36">
        <v>94.9</v>
      </c>
      <c r="H27" s="143"/>
      <c r="I27" s="36">
        <v>105.39999999999999</v>
      </c>
      <c r="J27" s="146"/>
      <c r="K27" s="36">
        <v>95.5</v>
      </c>
      <c r="M27" s="157"/>
    </row>
    <row r="28" spans="1:16" ht="12" customHeight="1">
      <c r="C28" s="78" t="s">
        <v>48</v>
      </c>
      <c r="D28" s="78"/>
      <c r="E28" s="137"/>
      <c r="F28" s="78"/>
      <c r="G28" s="36">
        <v>142.9</v>
      </c>
      <c r="H28" s="143"/>
      <c r="I28" s="36">
        <v>151.1</v>
      </c>
      <c r="J28" s="146"/>
      <c r="K28" s="36">
        <v>188.6</v>
      </c>
      <c r="M28" s="157"/>
      <c r="O28" s="214"/>
    </row>
    <row r="29" spans="1:16" ht="12" customHeight="1">
      <c r="C29" s="72" t="s">
        <v>49</v>
      </c>
      <c r="D29" s="76"/>
      <c r="E29" s="25"/>
      <c r="F29" s="72"/>
      <c r="G29" s="30">
        <v>13.1</v>
      </c>
      <c r="H29" s="143"/>
      <c r="I29" s="30">
        <v>22.5</v>
      </c>
      <c r="J29" s="146"/>
      <c r="K29" s="30">
        <v>13.7</v>
      </c>
      <c r="M29" s="157"/>
    </row>
    <row r="30" spans="1:16" ht="12" customHeight="1">
      <c r="C30" s="80" t="s">
        <v>212</v>
      </c>
      <c r="D30" s="78"/>
      <c r="E30" s="25"/>
      <c r="F30" s="77"/>
      <c r="G30" s="39">
        <f>SUM(G24:G29)</f>
        <v>322.30000000000007</v>
      </c>
      <c r="H30" s="143"/>
      <c r="I30" s="39">
        <v>586.6</v>
      </c>
      <c r="J30" s="146"/>
      <c r="K30" s="39">
        <v>1519.5</v>
      </c>
      <c r="M30" s="157"/>
    </row>
    <row r="31" spans="1:16" ht="12" customHeight="1">
      <c r="C31" s="78" t="s">
        <v>217</v>
      </c>
      <c r="D31" s="78"/>
      <c r="E31" s="135">
        <v>11</v>
      </c>
      <c r="F31" s="77"/>
      <c r="G31" s="36">
        <v>1123</v>
      </c>
      <c r="H31" s="36"/>
      <c r="I31" s="36">
        <v>958.8</v>
      </c>
      <c r="J31" s="36"/>
      <c r="K31" s="36">
        <v>0</v>
      </c>
      <c r="M31" s="157"/>
    </row>
    <row r="32" spans="1:16" ht="12" customHeight="1">
      <c r="C32" s="78" t="s">
        <v>189</v>
      </c>
      <c r="E32" s="135">
        <v>11</v>
      </c>
      <c r="G32" s="36">
        <v>108.4</v>
      </c>
      <c r="H32" s="36"/>
      <c r="I32" s="36">
        <v>135.5</v>
      </c>
      <c r="J32" s="36"/>
      <c r="K32" s="36">
        <v>118.5</v>
      </c>
      <c r="M32" s="157"/>
    </row>
    <row r="33" spans="3:13" ht="12" customHeight="1">
      <c r="C33" s="78" t="s">
        <v>50</v>
      </c>
      <c r="D33" s="78"/>
      <c r="E33" s="25"/>
      <c r="F33" s="77"/>
      <c r="G33" s="36">
        <v>0.1</v>
      </c>
      <c r="H33" s="143"/>
      <c r="I33" s="36">
        <v>0.1</v>
      </c>
      <c r="J33" s="146"/>
      <c r="K33" s="36">
        <v>0.1</v>
      </c>
      <c r="M33" s="157"/>
    </row>
    <row r="34" spans="3:13" ht="12" customHeight="1">
      <c r="C34" s="77" t="s">
        <v>182</v>
      </c>
      <c r="D34" s="78"/>
      <c r="E34" s="25"/>
      <c r="F34" s="77"/>
      <c r="G34" s="36">
        <v>46.5</v>
      </c>
      <c r="H34" s="143"/>
      <c r="I34" s="36">
        <v>43.1</v>
      </c>
      <c r="J34" s="146"/>
      <c r="K34" s="36">
        <v>59.3</v>
      </c>
      <c r="M34" s="157"/>
    </row>
    <row r="35" spans="3:13" ht="12" customHeight="1">
      <c r="C35" s="79" t="s">
        <v>213</v>
      </c>
      <c r="D35" s="78"/>
      <c r="E35" s="25"/>
      <c r="F35" s="77"/>
      <c r="G35" s="39">
        <f>SUM(G31:G34)</f>
        <v>1278</v>
      </c>
      <c r="H35" s="143"/>
      <c r="I35" s="39">
        <v>1137.4999999999998</v>
      </c>
      <c r="J35" s="146"/>
      <c r="K35" s="39">
        <v>177.89999999999998</v>
      </c>
      <c r="M35" s="157"/>
    </row>
    <row r="36" spans="3:13" ht="12" customHeight="1">
      <c r="C36" s="72"/>
      <c r="D36" s="78"/>
      <c r="E36" s="25"/>
      <c r="F36" s="77"/>
      <c r="G36" s="30"/>
      <c r="H36" s="143"/>
      <c r="I36" s="30"/>
      <c r="J36" s="146"/>
      <c r="K36" s="30"/>
      <c r="M36" s="157"/>
    </row>
    <row r="37" spans="3:13" ht="12" customHeight="1">
      <c r="C37" s="76" t="s">
        <v>51</v>
      </c>
      <c r="D37" s="78"/>
      <c r="E37" s="25"/>
      <c r="F37" s="77"/>
      <c r="J37" s="8"/>
      <c r="M37" s="157"/>
    </row>
    <row r="38" spans="3:13" ht="12" customHeight="1">
      <c r="C38" s="76" t="s">
        <v>283</v>
      </c>
      <c r="D38" s="78"/>
      <c r="E38" s="25"/>
      <c r="F38" s="77"/>
      <c r="G38" s="30">
        <f>+Equity!E23</f>
        <v>155.69999999999999</v>
      </c>
      <c r="H38" s="143"/>
      <c r="I38" s="30">
        <v>154.19999999999999</v>
      </c>
      <c r="J38" s="146"/>
      <c r="K38" s="30">
        <v>154.19999999999999</v>
      </c>
      <c r="M38" s="157"/>
    </row>
    <row r="39" spans="3:13" ht="12" customHeight="1">
      <c r="C39" s="81" t="s">
        <v>52</v>
      </c>
      <c r="D39" s="78"/>
      <c r="E39" s="25"/>
      <c r="F39" s="78"/>
      <c r="G39" s="31">
        <f>+Equity!G23</f>
        <v>930</v>
      </c>
      <c r="H39" s="143"/>
      <c r="I39" s="31">
        <v>927.1</v>
      </c>
      <c r="J39" s="146"/>
      <c r="K39" s="31">
        <v>929.1</v>
      </c>
      <c r="M39" s="157"/>
    </row>
    <row r="40" spans="3:13" ht="12" customHeight="1">
      <c r="C40" s="76" t="s">
        <v>53</v>
      </c>
      <c r="D40" s="78"/>
      <c r="E40" s="25"/>
      <c r="F40" s="78"/>
      <c r="G40" s="30">
        <f>SUM(G38:G39)</f>
        <v>1085.7</v>
      </c>
      <c r="H40" s="143"/>
      <c r="I40" s="30">
        <v>1081.3</v>
      </c>
      <c r="J40" s="146"/>
      <c r="K40" s="30">
        <v>1083.3</v>
      </c>
      <c r="M40" s="157"/>
    </row>
    <row r="41" spans="3:13" ht="12" customHeight="1">
      <c r="C41" s="76" t="s">
        <v>54</v>
      </c>
      <c r="D41" s="78"/>
      <c r="E41" s="25"/>
      <c r="F41" s="78"/>
      <c r="G41" s="30">
        <f>+Equity!I23</f>
        <v>-704.7</v>
      </c>
      <c r="H41" s="143"/>
      <c r="I41" s="30">
        <v>-456.58825592999995</v>
      </c>
      <c r="J41" s="146"/>
      <c r="K41" s="30">
        <v>-675.6</v>
      </c>
      <c r="M41" s="157"/>
    </row>
    <row r="42" spans="3:13" ht="12" customHeight="1">
      <c r="C42" s="76" t="s">
        <v>55</v>
      </c>
      <c r="D42" s="78"/>
      <c r="E42" s="25"/>
      <c r="F42" s="78"/>
      <c r="G42" s="30">
        <f>+Equity!K23</f>
        <v>-10.100000000000001</v>
      </c>
      <c r="H42" s="143"/>
      <c r="I42" s="30">
        <v>-12.899999999999999</v>
      </c>
      <c r="J42" s="146"/>
      <c r="K42" s="30">
        <v>-11.299999999999999</v>
      </c>
      <c r="M42" s="157"/>
    </row>
    <row r="43" spans="3:13" ht="12" customHeight="1">
      <c r="C43" s="80" t="s">
        <v>214</v>
      </c>
      <c r="D43" s="78"/>
      <c r="E43" s="135"/>
      <c r="F43" s="77"/>
      <c r="G43" s="39">
        <f>SUM(G40:G42)</f>
        <v>370.9</v>
      </c>
      <c r="H43" s="78"/>
      <c r="I43" s="39">
        <v>611.81174407000003</v>
      </c>
      <c r="J43" s="146"/>
      <c r="K43" s="39">
        <v>396.39999999999992</v>
      </c>
      <c r="M43" s="157"/>
    </row>
    <row r="44" spans="3:13" ht="12" customHeight="1">
      <c r="C44" s="236" t="s">
        <v>157</v>
      </c>
      <c r="D44" s="136"/>
      <c r="E44" s="134"/>
      <c r="F44" s="82"/>
      <c r="G44" s="235">
        <f>+G43+G35+G30</f>
        <v>1971.2000000000003</v>
      </c>
      <c r="H44" s="144"/>
      <c r="I44" s="235">
        <v>2335.9117440699997</v>
      </c>
      <c r="J44" s="146"/>
      <c r="K44" s="235">
        <v>2093.8000000000002</v>
      </c>
      <c r="M44" s="157"/>
    </row>
    <row r="45" spans="3:13" ht="12" customHeight="1">
      <c r="C45" s="142"/>
      <c r="D45" s="146"/>
      <c r="E45" s="146"/>
      <c r="F45" s="142"/>
      <c r="G45" s="142"/>
      <c r="H45" s="142"/>
      <c r="I45" s="142"/>
      <c r="J45" s="142"/>
      <c r="K45" s="142"/>
      <c r="M45" s="157"/>
    </row>
    <row r="46" spans="3:13" ht="12" customHeight="1">
      <c r="C46" s="142"/>
      <c r="D46" s="146"/>
      <c r="E46" s="146"/>
      <c r="F46" s="142"/>
      <c r="G46" s="197"/>
      <c r="H46" s="198"/>
      <c r="I46" s="197"/>
      <c r="J46" s="198"/>
      <c r="K46" s="197"/>
      <c r="M46" s="157"/>
    </row>
    <row r="47" spans="3:13" ht="12" customHeight="1">
      <c r="M47" s="157"/>
    </row>
    <row r="48" spans="3:13" ht="12" customHeight="1">
      <c r="M48" s="157"/>
    </row>
    <row r="49" spans="13:13" ht="12" customHeight="1">
      <c r="M49" s="157"/>
    </row>
    <row r="50" spans="13:13" ht="12" customHeight="1">
      <c r="M50" s="157"/>
    </row>
    <row r="51" spans="13:13" ht="12" customHeight="1">
      <c r="M51" s="157"/>
    </row>
    <row r="52" spans="13:13" ht="12" customHeight="1">
      <c r="M52" s="157"/>
    </row>
    <row r="53" spans="13:13">
      <c r="M53" s="157"/>
    </row>
    <row r="54" spans="13:13">
      <c r="M54" s="157"/>
    </row>
    <row r="55" spans="13:13">
      <c r="M55" s="157"/>
    </row>
    <row r="56" spans="13:13">
      <c r="M56" s="157"/>
    </row>
    <row r="57" spans="13:13">
      <c r="M57" s="157"/>
    </row>
    <row r="58" spans="13:13">
      <c r="M58" s="157"/>
    </row>
    <row r="59" spans="13:13">
      <c r="M59" s="157"/>
    </row>
    <row r="60" spans="13:13">
      <c r="M60" s="157"/>
    </row>
    <row r="61" spans="13:13">
      <c r="M61" s="157"/>
    </row>
  </sheetData>
  <mergeCells count="1">
    <mergeCell ref="C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C1:P50"/>
  <sheetViews>
    <sheetView showGridLines="0" workbookViewId="0">
      <selection activeCell="K33" sqref="K33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6" max="16" width="12.7109375" bestFit="1" customWidth="1"/>
  </cols>
  <sheetData>
    <row r="1" spans="3:16" ht="12" customHeight="1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O1" s="157"/>
    </row>
    <row r="2" spans="3:16" ht="18.75" customHeight="1">
      <c r="C2" s="270" t="s">
        <v>59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O2" s="157"/>
    </row>
    <row r="3" spans="3:16" ht="12" customHeight="1" thickBot="1">
      <c r="C3" s="16"/>
      <c r="D3" s="16"/>
      <c r="E3" s="16"/>
      <c r="F3" s="17"/>
      <c r="G3" s="18"/>
      <c r="H3" s="18"/>
      <c r="I3" s="18"/>
      <c r="J3" s="86"/>
      <c r="K3" s="86"/>
      <c r="L3" s="71"/>
      <c r="M3" s="71"/>
      <c r="O3" s="157"/>
    </row>
    <row r="4" spans="3:16" ht="12" customHeight="1">
      <c r="C4" s="70"/>
      <c r="D4" s="70"/>
      <c r="E4" s="99"/>
      <c r="F4" s="99"/>
      <c r="G4" s="99"/>
      <c r="H4" s="99"/>
      <c r="I4" s="99"/>
      <c r="J4" s="99"/>
      <c r="K4" s="99"/>
      <c r="L4" s="99"/>
      <c r="M4" s="99"/>
      <c r="O4" s="157"/>
    </row>
    <row r="5" spans="3:16" ht="12" customHeight="1">
      <c r="C5" s="70"/>
      <c r="D5" s="70"/>
      <c r="E5" s="99"/>
      <c r="F5" s="99"/>
      <c r="G5" s="99"/>
      <c r="H5" s="99"/>
      <c r="I5" s="99"/>
      <c r="J5" s="99"/>
      <c r="K5" s="99"/>
      <c r="L5" s="99"/>
      <c r="M5" s="99"/>
      <c r="O5" s="157"/>
    </row>
    <row r="6" spans="3:16" ht="12" customHeight="1">
      <c r="C6" s="90" t="s">
        <v>293</v>
      </c>
      <c r="D6" s="89"/>
      <c r="E6" s="104"/>
      <c r="F6" s="104"/>
      <c r="G6" s="104"/>
      <c r="H6" s="104"/>
      <c r="I6" s="104"/>
      <c r="J6" s="104"/>
      <c r="K6" s="104"/>
      <c r="L6" s="104"/>
      <c r="M6" s="104"/>
      <c r="O6" s="157"/>
    </row>
    <row r="7" spans="3:16" ht="12" customHeight="1">
      <c r="C7" s="91" t="s">
        <v>4</v>
      </c>
      <c r="D7" s="207"/>
      <c r="E7" s="272" t="s">
        <v>60</v>
      </c>
      <c r="F7" s="272"/>
      <c r="G7" s="272"/>
      <c r="H7" s="272"/>
      <c r="I7" s="272"/>
      <c r="J7" s="272"/>
      <c r="K7" s="272"/>
      <c r="L7" s="87"/>
      <c r="M7" s="87"/>
      <c r="O7" s="157"/>
    </row>
    <row r="8" spans="3:16" ht="12" customHeight="1">
      <c r="C8" s="92"/>
      <c r="D8" s="208"/>
      <c r="E8" s="93" t="s">
        <v>61</v>
      </c>
      <c r="F8" s="94"/>
      <c r="G8" s="93" t="s">
        <v>62</v>
      </c>
      <c r="H8" s="19"/>
      <c r="I8" s="93"/>
      <c r="J8" s="93" t="s">
        <v>4</v>
      </c>
      <c r="K8" s="94" t="s">
        <v>63</v>
      </c>
      <c r="L8" s="94"/>
      <c r="M8" s="94"/>
      <c r="O8" s="157"/>
    </row>
    <row r="9" spans="3:16" ht="12" customHeight="1">
      <c r="C9" s="92"/>
      <c r="D9" s="208"/>
      <c r="E9" s="95" t="s">
        <v>64</v>
      </c>
      <c r="F9" s="94"/>
      <c r="G9" s="93" t="s">
        <v>65</v>
      </c>
      <c r="H9" s="19"/>
      <c r="I9" s="93" t="s">
        <v>66</v>
      </c>
      <c r="J9" s="93" t="s">
        <v>4</v>
      </c>
      <c r="K9" s="94" t="s">
        <v>67</v>
      </c>
      <c r="L9" s="94"/>
      <c r="M9" s="94" t="s">
        <v>68</v>
      </c>
      <c r="O9" s="157"/>
    </row>
    <row r="10" spans="3:16" ht="12" customHeight="1">
      <c r="C10" s="88" t="s">
        <v>69</v>
      </c>
      <c r="D10" s="209"/>
      <c r="E10" s="96" t="s">
        <v>70</v>
      </c>
      <c r="F10" s="98"/>
      <c r="G10" s="96" t="s">
        <v>64</v>
      </c>
      <c r="H10" s="98"/>
      <c r="I10" s="21" t="s">
        <v>71</v>
      </c>
      <c r="J10" s="97" t="s">
        <v>4</v>
      </c>
      <c r="K10" s="96" t="s">
        <v>72</v>
      </c>
      <c r="L10" s="98"/>
      <c r="M10" s="96" t="s">
        <v>73</v>
      </c>
      <c r="O10" s="157"/>
      <c r="P10" s="203"/>
    </row>
    <row r="11" spans="3:16" ht="12" customHeight="1">
      <c r="C11" s="70" t="s">
        <v>294</v>
      </c>
      <c r="D11" s="70"/>
      <c r="E11" s="100">
        <v>138.5</v>
      </c>
      <c r="F11" s="99">
        <v>0</v>
      </c>
      <c r="G11" s="100">
        <v>852.5</v>
      </c>
      <c r="H11" s="100">
        <v>0</v>
      </c>
      <c r="I11" s="100">
        <v>-346.5</v>
      </c>
      <c r="J11" s="100">
        <v>0</v>
      </c>
      <c r="K11" s="100">
        <v>-7.4</v>
      </c>
      <c r="L11" s="99"/>
      <c r="M11" s="99">
        <v>637.1</v>
      </c>
      <c r="O11" s="157"/>
      <c r="P11" s="203"/>
    </row>
    <row r="12" spans="3:16" ht="12" customHeight="1">
      <c r="C12" s="66" t="s">
        <v>74</v>
      </c>
      <c r="D12" s="11"/>
      <c r="E12" s="102">
        <v>0</v>
      </c>
      <c r="F12" s="102"/>
      <c r="G12" s="102">
        <v>0</v>
      </c>
      <c r="H12" s="102"/>
      <c r="I12" s="102">
        <f>ROUND(+'IS and OCI'!K24,1)</f>
        <v>-321.5</v>
      </c>
      <c r="J12" s="102"/>
      <c r="K12" s="102">
        <v>0</v>
      </c>
      <c r="L12" s="102"/>
      <c r="M12" s="102">
        <f>SUM(E12:K12)</f>
        <v>-321.5</v>
      </c>
      <c r="O12" s="157"/>
    </row>
    <row r="13" spans="3:16" ht="12" customHeight="1">
      <c r="C13" s="66" t="s">
        <v>75</v>
      </c>
      <c r="D13" s="11"/>
      <c r="E13" s="102">
        <v>0</v>
      </c>
      <c r="F13" s="102"/>
      <c r="G13" s="102">
        <v>0</v>
      </c>
      <c r="H13" s="102"/>
      <c r="I13" s="102">
        <f>+'IS and OCI'!K27</f>
        <v>-7.6</v>
      </c>
      <c r="J13" s="102"/>
      <c r="K13" s="102">
        <f>+'IS and OCI'!K28</f>
        <v>-3.9</v>
      </c>
      <c r="L13" s="102"/>
      <c r="M13" s="102">
        <f>SUM(E13:K13)</f>
        <v>-11.5</v>
      </c>
      <c r="O13" s="157"/>
    </row>
    <row r="14" spans="3:16" ht="12" customHeight="1">
      <c r="C14" s="66" t="s">
        <v>249</v>
      </c>
      <c r="D14" s="11"/>
      <c r="E14" s="102">
        <v>15.7</v>
      </c>
      <c r="F14" s="102"/>
      <c r="G14" s="102">
        <v>73.7</v>
      </c>
      <c r="H14" s="102"/>
      <c r="I14" s="102">
        <v>0</v>
      </c>
      <c r="J14" s="102"/>
      <c r="K14" s="102">
        <v>0</v>
      </c>
      <c r="L14" s="102"/>
      <c r="M14" s="102">
        <f>SUM(E14:K14)</f>
        <v>89.4</v>
      </c>
      <c r="O14" s="157"/>
    </row>
    <row r="15" spans="3:16" ht="12" customHeight="1">
      <c r="C15" s="58" t="s">
        <v>76</v>
      </c>
      <c r="D15" s="11"/>
      <c r="E15" s="102">
        <v>0</v>
      </c>
      <c r="F15" s="102"/>
      <c r="G15" s="102">
        <v>3.1</v>
      </c>
      <c r="H15" s="102" t="s">
        <v>4</v>
      </c>
      <c r="I15" s="102">
        <v>0</v>
      </c>
      <c r="J15" s="102"/>
      <c r="K15" s="102">
        <v>0</v>
      </c>
      <c r="L15" s="102"/>
      <c r="M15" s="102">
        <f>SUM(E15:K15)</f>
        <v>3.1</v>
      </c>
      <c r="O15" s="157"/>
    </row>
    <row r="16" spans="3:16" ht="12" customHeight="1">
      <c r="C16" s="58" t="s">
        <v>77</v>
      </c>
      <c r="D16" s="11"/>
      <c r="E16" s="102">
        <v>0</v>
      </c>
      <c r="F16" s="102"/>
      <c r="G16" s="102">
        <v>-0.2</v>
      </c>
      <c r="H16" s="102"/>
      <c r="I16" s="102">
        <v>0</v>
      </c>
      <c r="J16" s="102"/>
      <c r="K16" s="102">
        <v>0</v>
      </c>
      <c r="L16" s="102"/>
      <c r="M16" s="102">
        <f>SUM(E16:K16)</f>
        <v>-0.2</v>
      </c>
      <c r="O16" s="157"/>
      <c r="P16" s="203"/>
    </row>
    <row r="17" spans="3:15" ht="12" customHeight="1">
      <c r="C17" s="61" t="s">
        <v>295</v>
      </c>
      <c r="D17" s="70"/>
      <c r="E17" s="103">
        <f>SUM(E11:E16)</f>
        <v>154.19999999999999</v>
      </c>
      <c r="F17" s="103"/>
      <c r="G17" s="103">
        <f>SUM(G11:G16)</f>
        <v>929.1</v>
      </c>
      <c r="H17" s="103"/>
      <c r="I17" s="103">
        <f>SUM(I11:I16)</f>
        <v>-675.6</v>
      </c>
      <c r="J17" s="103"/>
      <c r="K17" s="103">
        <f>SUM(K11:K16)</f>
        <v>-11.3</v>
      </c>
      <c r="L17" s="103"/>
      <c r="M17" s="103">
        <f>SUM(M11:M16)</f>
        <v>396.40000000000003</v>
      </c>
      <c r="O17" s="157"/>
    </row>
    <row r="18" spans="3:15" ht="12" customHeight="1">
      <c r="C18" s="66" t="s">
        <v>74</v>
      </c>
      <c r="D18" s="210"/>
      <c r="E18" s="102">
        <v>0</v>
      </c>
      <c r="F18" s="102"/>
      <c r="G18" s="102">
        <v>0</v>
      </c>
      <c r="H18" s="102"/>
      <c r="I18" s="102">
        <v>-39.1</v>
      </c>
      <c r="J18" s="102"/>
      <c r="K18" s="102">
        <v>0</v>
      </c>
      <c r="L18" s="102"/>
      <c r="M18" s="102">
        <f>SUM(E18:K18)</f>
        <v>-39.1</v>
      </c>
      <c r="O18" s="157"/>
    </row>
    <row r="19" spans="3:15" ht="12" customHeight="1">
      <c r="C19" s="66" t="s">
        <v>75</v>
      </c>
      <c r="D19" s="210"/>
      <c r="E19" s="102">
        <v>0</v>
      </c>
      <c r="F19" s="102"/>
      <c r="G19" s="102">
        <v>0</v>
      </c>
      <c r="H19" s="102"/>
      <c r="I19" s="102">
        <v>10</v>
      </c>
      <c r="J19" s="102"/>
      <c r="K19" s="102">
        <v>1.2</v>
      </c>
      <c r="L19" s="102"/>
      <c r="M19" s="102">
        <f>SUM(E19:K19)</f>
        <v>11.2</v>
      </c>
      <c r="O19" s="157"/>
    </row>
    <row r="20" spans="3:15" ht="12" customHeight="1">
      <c r="C20" s="66" t="s">
        <v>282</v>
      </c>
      <c r="D20" s="210"/>
      <c r="E20" s="102">
        <v>1.5</v>
      </c>
      <c r="F20" s="102"/>
      <c r="G20" s="102">
        <v>0.8</v>
      </c>
      <c r="H20" s="102"/>
      <c r="I20" s="102">
        <v>0</v>
      </c>
      <c r="J20" s="102"/>
      <c r="K20" s="102">
        <v>0</v>
      </c>
      <c r="L20" s="102"/>
      <c r="M20" s="102">
        <f>SUM(E20:K20)</f>
        <v>2.2999999999999998</v>
      </c>
      <c r="O20" s="157"/>
    </row>
    <row r="21" spans="3:15" ht="14.25" customHeight="1">
      <c r="C21" s="58" t="s">
        <v>76</v>
      </c>
      <c r="D21" s="210"/>
      <c r="E21" s="102">
        <v>0</v>
      </c>
      <c r="F21" s="102"/>
      <c r="G21" s="102">
        <v>0.1</v>
      </c>
      <c r="H21" s="102"/>
      <c r="I21" s="185">
        <v>0</v>
      </c>
      <c r="J21" s="102"/>
      <c r="K21" s="102">
        <v>0</v>
      </c>
      <c r="L21" s="102"/>
      <c r="M21" s="102">
        <f t="shared" ref="M21:M22" si="0">SUM(E21:K21)</f>
        <v>0.1</v>
      </c>
      <c r="O21" s="157"/>
    </row>
    <row r="22" spans="3:15" ht="14.25" customHeight="1">
      <c r="C22" s="58" t="s">
        <v>77</v>
      </c>
      <c r="D22" s="210"/>
      <c r="E22" s="102">
        <v>0</v>
      </c>
      <c r="F22" s="102"/>
      <c r="G22" s="102">
        <v>0</v>
      </c>
      <c r="H22" s="102"/>
      <c r="I22" s="185">
        <v>0</v>
      </c>
      <c r="J22" s="102"/>
      <c r="K22" s="102">
        <v>0</v>
      </c>
      <c r="L22" s="102"/>
      <c r="M22" s="102">
        <f t="shared" si="0"/>
        <v>0</v>
      </c>
      <c r="O22" s="157"/>
    </row>
    <row r="23" spans="3:15" ht="12" customHeight="1">
      <c r="C23" s="61" t="s">
        <v>296</v>
      </c>
      <c r="D23" s="11"/>
      <c r="E23" s="103">
        <f>SUM(E17:E22)</f>
        <v>155.69999999999999</v>
      </c>
      <c r="F23" s="103"/>
      <c r="G23" s="103">
        <f>SUM(G17:G22)</f>
        <v>930</v>
      </c>
      <c r="H23" s="103"/>
      <c r="I23" s="103">
        <f>SUM(I17:I22)</f>
        <v>-704.7</v>
      </c>
      <c r="J23" s="103"/>
      <c r="K23" s="103">
        <f>SUM(K17:K22)</f>
        <v>-10.100000000000001</v>
      </c>
      <c r="L23" s="103"/>
      <c r="M23" s="103">
        <f>SUM(M17:M22)</f>
        <v>370.90000000000003</v>
      </c>
      <c r="O23" s="157"/>
    </row>
    <row r="24" spans="3:15" ht="12" customHeight="1">
      <c r="C24" s="58"/>
      <c r="D24" s="11"/>
      <c r="F24" s="11"/>
      <c r="H24" s="11"/>
      <c r="J24" s="11"/>
      <c r="O24" s="157"/>
    </row>
    <row r="25" spans="3:15" ht="12" customHeight="1">
      <c r="D25" s="11"/>
      <c r="J25" s="11"/>
      <c r="O25" s="157"/>
    </row>
    <row r="26" spans="3:15" ht="12" customHeight="1">
      <c r="C26" s="90" t="s">
        <v>297</v>
      </c>
      <c r="D26" s="89"/>
      <c r="E26" s="89"/>
      <c r="F26" s="104"/>
      <c r="G26" s="104"/>
      <c r="H26" s="104"/>
      <c r="I26" s="104"/>
      <c r="J26" s="104"/>
      <c r="K26" s="104"/>
      <c r="L26" s="104"/>
      <c r="M26" s="104"/>
      <c r="N26" s="104"/>
      <c r="O26" s="157"/>
    </row>
    <row r="27" spans="3:15" ht="12" customHeight="1">
      <c r="C27" s="91" t="s">
        <v>4</v>
      </c>
      <c r="D27" s="207"/>
      <c r="E27" s="272" t="s">
        <v>60</v>
      </c>
      <c r="F27" s="272"/>
      <c r="G27" s="272"/>
      <c r="H27" s="272"/>
      <c r="I27" s="272"/>
      <c r="J27" s="272"/>
      <c r="K27" s="272"/>
      <c r="L27" s="87"/>
      <c r="M27" s="87"/>
      <c r="O27" s="157"/>
    </row>
    <row r="28" spans="3:15" ht="12" customHeight="1">
      <c r="C28" s="92"/>
      <c r="D28" s="208"/>
      <c r="E28" s="93" t="s">
        <v>61</v>
      </c>
      <c r="F28" s="94"/>
      <c r="G28" s="93" t="s">
        <v>62</v>
      </c>
      <c r="H28" s="177"/>
      <c r="I28" s="93"/>
      <c r="J28" s="93" t="s">
        <v>4</v>
      </c>
      <c r="K28" s="94" t="s">
        <v>63</v>
      </c>
      <c r="L28" s="94"/>
      <c r="M28" s="94"/>
      <c r="O28" s="157"/>
    </row>
    <row r="29" spans="3:15" ht="12" customHeight="1">
      <c r="C29" s="92"/>
      <c r="D29" s="208"/>
      <c r="E29" s="95" t="s">
        <v>64</v>
      </c>
      <c r="F29" s="94"/>
      <c r="G29" s="93" t="s">
        <v>65</v>
      </c>
      <c r="H29" s="177"/>
      <c r="I29" s="93" t="s">
        <v>66</v>
      </c>
      <c r="J29" s="93" t="s">
        <v>4</v>
      </c>
      <c r="K29" s="94" t="s">
        <v>67</v>
      </c>
      <c r="L29" s="94"/>
      <c r="M29" s="94" t="s">
        <v>68</v>
      </c>
      <c r="O29" s="157"/>
    </row>
    <row r="30" spans="3:15" ht="12" customHeight="1">
      <c r="C30" s="88" t="s">
        <v>69</v>
      </c>
      <c r="D30" s="209"/>
      <c r="E30" s="96" t="s">
        <v>70</v>
      </c>
      <c r="F30" s="98"/>
      <c r="G30" s="96" t="s">
        <v>64</v>
      </c>
      <c r="H30" s="98"/>
      <c r="I30" s="21" t="s">
        <v>71</v>
      </c>
      <c r="J30" s="97" t="s">
        <v>4</v>
      </c>
      <c r="K30" s="96" t="s">
        <v>72</v>
      </c>
      <c r="L30" s="98"/>
      <c r="M30" s="96" t="s">
        <v>73</v>
      </c>
      <c r="O30" s="157"/>
    </row>
    <row r="31" spans="3:15" ht="12" customHeight="1">
      <c r="C31" s="70" t="str">
        <f>+C11</f>
        <v>Balance as of January 1, 2020</v>
      </c>
      <c r="D31" s="70"/>
      <c r="E31" s="100">
        <f>+E11</f>
        <v>138.5</v>
      </c>
      <c r="F31" s="100">
        <v>0</v>
      </c>
      <c r="G31" s="100">
        <f>+G11</f>
        <v>852.5</v>
      </c>
      <c r="H31" s="100">
        <v>0</v>
      </c>
      <c r="I31" s="100">
        <f>+I11</f>
        <v>-346.5</v>
      </c>
      <c r="J31" s="100">
        <v>0</v>
      </c>
      <c r="K31" s="100">
        <f>+K11</f>
        <v>-7.4</v>
      </c>
      <c r="L31" s="99"/>
      <c r="M31" s="99">
        <f>SUM(E31:L31)</f>
        <v>637.1</v>
      </c>
      <c r="O31" s="157"/>
    </row>
    <row r="32" spans="3:15" ht="12" customHeight="1">
      <c r="C32" s="66" t="s">
        <v>74</v>
      </c>
      <c r="D32" s="11"/>
      <c r="E32" s="102">
        <v>0</v>
      </c>
      <c r="F32" s="102"/>
      <c r="G32" s="102">
        <v>0</v>
      </c>
      <c r="H32" s="102"/>
      <c r="I32" s="102">
        <v>-117.52111950999998</v>
      </c>
      <c r="J32" s="102"/>
      <c r="K32" s="102">
        <v>0</v>
      </c>
      <c r="L32" s="102"/>
      <c r="M32" s="102">
        <f t="shared" ref="M32:M35" si="1">SUM(E32:L32)</f>
        <v>-117.52111950999998</v>
      </c>
      <c r="O32" s="157"/>
    </row>
    <row r="33" spans="3:15" ht="12" customHeight="1">
      <c r="C33" s="66" t="s">
        <v>75</v>
      </c>
      <c r="D33" s="11"/>
      <c r="E33" s="102">
        <v>0</v>
      </c>
      <c r="F33" s="102"/>
      <c r="G33" s="102">
        <v>0</v>
      </c>
      <c r="H33" s="102"/>
      <c r="I33" s="102">
        <v>7.4</v>
      </c>
      <c r="J33" s="102"/>
      <c r="K33" s="102">
        <v>-5.5</v>
      </c>
      <c r="L33" s="102"/>
      <c r="M33" s="102">
        <f t="shared" si="1"/>
        <v>1.9000000000000004</v>
      </c>
      <c r="O33" s="157"/>
    </row>
    <row r="34" spans="3:15" ht="12" customHeight="1">
      <c r="C34" s="66" t="s">
        <v>249</v>
      </c>
      <c r="D34" s="11"/>
      <c r="E34" s="102">
        <v>15.7</v>
      </c>
      <c r="F34" s="102"/>
      <c r="G34" s="102">
        <v>73.7</v>
      </c>
      <c r="H34" s="102"/>
      <c r="I34" s="102">
        <v>0</v>
      </c>
      <c r="J34" s="102"/>
      <c r="K34" s="102">
        <v>0</v>
      </c>
      <c r="L34" s="102"/>
      <c r="M34" s="102">
        <f t="shared" si="1"/>
        <v>89.4</v>
      </c>
      <c r="O34" s="157"/>
    </row>
    <row r="35" spans="3:15" ht="12" customHeight="1">
      <c r="C35" s="58" t="s">
        <v>76</v>
      </c>
      <c r="D35" s="11"/>
      <c r="E35" s="102">
        <v>0</v>
      </c>
      <c r="F35" s="102"/>
      <c r="G35" s="102">
        <v>0.93286358000002567</v>
      </c>
      <c r="H35" s="102" t="s">
        <v>4</v>
      </c>
      <c r="I35" s="102">
        <v>0</v>
      </c>
      <c r="J35" s="102"/>
      <c r="K35" s="102">
        <v>0</v>
      </c>
      <c r="L35" s="102"/>
      <c r="M35" s="102">
        <f t="shared" si="1"/>
        <v>0.93286358000002567</v>
      </c>
      <c r="O35" s="157"/>
    </row>
    <row r="36" spans="3:15" ht="12" customHeight="1">
      <c r="C36" s="61" t="s">
        <v>298</v>
      </c>
      <c r="D36" s="70"/>
      <c r="E36" s="103">
        <f>SUM(E31:E35)</f>
        <v>154.19999999999999</v>
      </c>
      <c r="F36" s="103"/>
      <c r="G36" s="103">
        <f>SUM(G31:G35)</f>
        <v>927.13286358000005</v>
      </c>
      <c r="H36" s="103"/>
      <c r="I36" s="103">
        <f>SUM(I31:I35)</f>
        <v>-456.62111950999997</v>
      </c>
      <c r="J36" s="103"/>
      <c r="K36" s="103">
        <f>SUM(K31:K35)</f>
        <v>-12.9</v>
      </c>
      <c r="L36" s="103"/>
      <c r="M36" s="103">
        <f>SUM(M31:M35)</f>
        <v>611.81174407000003</v>
      </c>
      <c r="O36" s="157"/>
    </row>
    <row r="37" spans="3:15" ht="12" customHeight="1">
      <c r="D37" s="11"/>
      <c r="F37" s="11"/>
      <c r="H37" s="11"/>
      <c r="J37" s="11"/>
      <c r="O37" s="157"/>
    </row>
    <row r="38" spans="3:15" ht="12" customHeight="1">
      <c r="D38" s="11"/>
      <c r="F38" s="11"/>
      <c r="O38" s="157"/>
    </row>
    <row r="39" spans="3:15" ht="12" customHeight="1">
      <c r="O39" s="157"/>
    </row>
    <row r="40" spans="3:15" ht="12" customHeight="1"/>
    <row r="45" spans="3:15" ht="12" customHeight="1"/>
    <row r="46" spans="3:15" ht="12" customHeight="1"/>
    <row r="47" spans="3:15" ht="12" customHeight="1"/>
    <row r="48" spans="3:15" ht="12" customHeight="1"/>
    <row r="49" ht="12" customHeight="1"/>
    <row r="50" ht="12" customHeight="1"/>
  </sheetData>
  <mergeCells count="3">
    <mergeCell ref="C2:M2"/>
    <mergeCell ref="E7:K7"/>
    <mergeCell ref="E27:K27"/>
  </mergeCells>
  <pageMargins left="0.7" right="0.7" top="0.75" bottom="0.75" header="0.3" footer="0.3"/>
  <pageSetup paperSize="9" orientation="portrait" r:id="rId1"/>
  <ignoredErrors>
    <ignoredError sqref="M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N53"/>
  <sheetViews>
    <sheetView showGridLines="0" zoomScaleNormal="100" workbookViewId="0">
      <selection activeCell="C30" sqref="C30"/>
    </sheetView>
  </sheetViews>
  <sheetFormatPr defaultRowHeight="15"/>
  <cols>
    <col min="3" max="3" width="92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1" max="11" width="9.140625" style="8"/>
  </cols>
  <sheetData>
    <row r="1" spans="1:14" s="8" customFormat="1" ht="12" customHeight="1">
      <c r="A1" s="163"/>
      <c r="K1" s="164"/>
    </row>
    <row r="2" spans="1:14" s="8" customFormat="1" ht="18.75" customHeight="1">
      <c r="A2" s="163"/>
      <c r="C2" s="270" t="s">
        <v>175</v>
      </c>
      <c r="D2" s="270"/>
      <c r="E2" s="270"/>
      <c r="F2" s="270"/>
      <c r="G2" s="270"/>
      <c r="H2" s="270"/>
      <c r="I2" s="270"/>
      <c r="K2" s="164"/>
    </row>
    <row r="3" spans="1:14" ht="12" customHeight="1" thickBot="1">
      <c r="C3" s="12"/>
      <c r="D3" s="12"/>
      <c r="E3" s="12"/>
      <c r="F3" s="12"/>
      <c r="G3" s="12"/>
      <c r="H3" s="12"/>
      <c r="I3" s="12"/>
      <c r="K3" s="164"/>
    </row>
    <row r="4" spans="1:14" ht="12" customHeight="1">
      <c r="C4" s="19"/>
      <c r="D4" s="19"/>
      <c r="E4" s="273" t="s">
        <v>8</v>
      </c>
      <c r="F4" s="273"/>
      <c r="G4" s="273"/>
      <c r="H4" s="19"/>
      <c r="I4" s="5" t="s">
        <v>121</v>
      </c>
      <c r="K4" s="164"/>
    </row>
    <row r="5" spans="1:14" ht="12" customHeight="1">
      <c r="C5" s="19"/>
      <c r="D5" s="20"/>
      <c r="E5" s="269" t="s">
        <v>0</v>
      </c>
      <c r="F5" s="269"/>
      <c r="G5" s="269"/>
      <c r="H5" s="20"/>
      <c r="I5" s="57" t="s">
        <v>1</v>
      </c>
      <c r="K5" s="164"/>
    </row>
    <row r="6" spans="1:14" ht="12" customHeight="1">
      <c r="B6" s="8"/>
      <c r="C6" s="232" t="s">
        <v>9</v>
      </c>
      <c r="D6" s="22"/>
      <c r="E6" s="233">
        <v>2021</v>
      </c>
      <c r="F6" s="233"/>
      <c r="G6" s="233">
        <v>2020</v>
      </c>
      <c r="H6" s="25"/>
      <c r="I6" s="231">
        <v>2020</v>
      </c>
      <c r="K6" s="164"/>
    </row>
    <row r="7" spans="1:14" ht="12" customHeight="1">
      <c r="B7" s="8"/>
      <c r="C7" s="160" t="s">
        <v>21</v>
      </c>
      <c r="E7" s="102">
        <f>'IS and OCI'!G22</f>
        <v>-35.937843989999976</v>
      </c>
      <c r="F7" s="102"/>
      <c r="G7" s="102">
        <v>-115.32111950999997</v>
      </c>
      <c r="H7" s="102"/>
      <c r="I7" s="102">
        <v>-306.44128588720434</v>
      </c>
      <c r="K7" s="265"/>
      <c r="L7" s="214"/>
      <c r="N7" s="206"/>
    </row>
    <row r="8" spans="1:14" ht="12" customHeight="1">
      <c r="B8" s="8"/>
      <c r="C8" s="161" t="s">
        <v>232</v>
      </c>
      <c r="E8" s="102">
        <f>-'IS and OCI'!G13-'IS and OCI'!G14-'IS and OCI'!G15</f>
        <v>122.8</v>
      </c>
      <c r="F8" s="102"/>
      <c r="G8" s="102">
        <v>123.9</v>
      </c>
      <c r="H8" s="102"/>
      <c r="I8" s="102">
        <v>463.1</v>
      </c>
      <c r="K8" s="265"/>
      <c r="L8" s="214"/>
      <c r="N8" s="206"/>
    </row>
    <row r="9" spans="1:14" ht="12" customHeight="1">
      <c r="B9" s="8"/>
      <c r="C9" s="161" t="s">
        <v>158</v>
      </c>
      <c r="E9" s="102">
        <f>-'IS and OCI'!G19</f>
        <v>0.4</v>
      </c>
      <c r="F9" s="102"/>
      <c r="G9" s="102">
        <v>26</v>
      </c>
      <c r="H9" s="102"/>
      <c r="I9" s="102">
        <v>30</v>
      </c>
      <c r="K9" s="265"/>
      <c r="L9" s="214"/>
      <c r="N9" s="206"/>
    </row>
    <row r="10" spans="1:14" ht="12" customHeight="1">
      <c r="B10" s="8"/>
      <c r="C10" s="161" t="s">
        <v>19</v>
      </c>
      <c r="E10" s="102">
        <f>-'IS and OCI'!G20</f>
        <v>21.2</v>
      </c>
      <c r="F10" s="102"/>
      <c r="G10" s="102">
        <v>16.399999999999999</v>
      </c>
      <c r="H10" s="102"/>
      <c r="I10" s="102">
        <v>78.400000000000006</v>
      </c>
      <c r="K10" s="265"/>
      <c r="L10" s="214"/>
      <c r="N10" s="206"/>
    </row>
    <row r="11" spans="1:14" ht="12" customHeight="1">
      <c r="B11" s="8"/>
      <c r="C11" s="161" t="s">
        <v>159</v>
      </c>
      <c r="E11" s="102">
        <v>0</v>
      </c>
      <c r="F11" s="102"/>
      <c r="G11" s="102">
        <v>0.3</v>
      </c>
      <c r="H11" s="102"/>
      <c r="I11" s="102">
        <v>0</v>
      </c>
      <c r="K11" s="164"/>
      <c r="L11" s="214"/>
      <c r="N11" s="206"/>
    </row>
    <row r="12" spans="1:14" ht="12" customHeight="1">
      <c r="B12" s="8"/>
      <c r="C12" s="161" t="s">
        <v>160</v>
      </c>
      <c r="E12" s="102">
        <v>-3</v>
      </c>
      <c r="F12" s="102"/>
      <c r="G12" s="102">
        <v>-5.2</v>
      </c>
      <c r="H12" s="102"/>
      <c r="I12" s="102">
        <v>-26.799999999999997</v>
      </c>
      <c r="K12" s="164"/>
      <c r="L12" s="214"/>
      <c r="N12" s="206"/>
    </row>
    <row r="13" spans="1:14" ht="12" customHeight="1">
      <c r="B13" s="8"/>
      <c r="C13" s="161" t="s">
        <v>161</v>
      </c>
      <c r="E13" s="102">
        <v>7.1</v>
      </c>
      <c r="F13" s="102"/>
      <c r="G13" s="102">
        <v>-8.1</v>
      </c>
      <c r="H13" s="102"/>
      <c r="I13" s="102">
        <v>2.3000000000000007</v>
      </c>
      <c r="K13" s="266"/>
      <c r="L13" s="214"/>
      <c r="N13" s="206"/>
    </row>
    <row r="14" spans="1:14" ht="12" customHeight="1">
      <c r="C14" s="161" t="s">
        <v>250</v>
      </c>
      <c r="E14" s="102">
        <v>20.2</v>
      </c>
      <c r="F14" s="102"/>
      <c r="G14" s="102">
        <v>117.2</v>
      </c>
      <c r="H14" s="102"/>
      <c r="I14" s="102">
        <v>127.60000000000001</v>
      </c>
      <c r="K14" s="164"/>
      <c r="L14" s="214"/>
      <c r="N14" s="206"/>
    </row>
    <row r="15" spans="1:14" ht="12" customHeight="1">
      <c r="C15" s="161" t="s">
        <v>162</v>
      </c>
      <c r="E15" s="102">
        <v>-45.7</v>
      </c>
      <c r="F15" s="102"/>
      <c r="G15" s="102">
        <v>27.3</v>
      </c>
      <c r="H15" s="102"/>
      <c r="I15" s="102">
        <v>64.8</v>
      </c>
      <c r="K15" s="164"/>
      <c r="L15" s="214"/>
      <c r="N15" s="206"/>
    </row>
    <row r="16" spans="1:14" ht="12" customHeight="1">
      <c r="C16" s="161" t="s">
        <v>163</v>
      </c>
      <c r="E16" s="102">
        <v>-1.1000000000000001</v>
      </c>
      <c r="F16" s="102"/>
      <c r="G16" s="102">
        <v>13.1</v>
      </c>
      <c r="H16" s="102"/>
      <c r="I16" s="102">
        <v>-23.1</v>
      </c>
      <c r="K16" s="164"/>
      <c r="L16" s="214"/>
      <c r="N16" s="206"/>
    </row>
    <row r="17" spans="3:14" ht="12" customHeight="1">
      <c r="C17" s="161" t="s">
        <v>164</v>
      </c>
      <c r="E17" s="102">
        <v>2.1</v>
      </c>
      <c r="F17" s="102"/>
      <c r="G17" s="102">
        <v>-16.399999999999999</v>
      </c>
      <c r="H17" s="102"/>
      <c r="I17" s="102">
        <v>-47.199999999999996</v>
      </c>
      <c r="K17" s="164"/>
      <c r="L17" s="214"/>
      <c r="N17" s="206"/>
    </row>
    <row r="18" spans="3:14" ht="12" customHeight="1">
      <c r="C18" s="161" t="s">
        <v>165</v>
      </c>
      <c r="E18" s="102">
        <v>0.5</v>
      </c>
      <c r="F18" s="102"/>
      <c r="G18" s="102">
        <v>-3.2</v>
      </c>
      <c r="H18" s="102"/>
      <c r="I18" s="102">
        <v>3.8</v>
      </c>
      <c r="K18" s="164"/>
      <c r="L18" s="214"/>
      <c r="N18" s="206"/>
    </row>
    <row r="19" spans="3:14" ht="12" customHeight="1">
      <c r="C19" s="162" t="s">
        <v>116</v>
      </c>
      <c r="E19" s="103">
        <f>SUM(E7:E18)</f>
        <v>88.56215601000001</v>
      </c>
      <c r="F19" s="102"/>
      <c r="G19" s="103">
        <v>175.97888049000005</v>
      </c>
      <c r="H19" s="102"/>
      <c r="I19" s="103">
        <v>366.45871411279569</v>
      </c>
      <c r="K19" s="164"/>
      <c r="L19" s="214"/>
      <c r="N19" s="206"/>
    </row>
    <row r="20" spans="3:14" ht="12" customHeight="1">
      <c r="C20" s="161" t="s">
        <v>166</v>
      </c>
      <c r="E20" s="102">
        <v>-43.3</v>
      </c>
      <c r="F20" s="102"/>
      <c r="G20" s="102">
        <v>-67.599999999999994</v>
      </c>
      <c r="H20" s="102"/>
      <c r="I20" s="102">
        <v>-222.10000000000002</v>
      </c>
      <c r="K20" s="265"/>
      <c r="L20" s="214"/>
      <c r="N20" s="206"/>
    </row>
    <row r="21" spans="3:14" ht="12" customHeight="1">
      <c r="C21" s="161" t="s">
        <v>105</v>
      </c>
      <c r="E21" s="102">
        <v>-8.3000000000000007</v>
      </c>
      <c r="F21" s="102"/>
      <c r="G21" s="102">
        <v>-10.399999999999999</v>
      </c>
      <c r="H21" s="102"/>
      <c r="I21" s="102">
        <v>-32.799999999999997</v>
      </c>
      <c r="K21" s="265"/>
      <c r="L21" s="214"/>
      <c r="N21" s="206"/>
    </row>
    <row r="22" spans="3:14" ht="12" customHeight="1">
      <c r="C22" s="161" t="s">
        <v>167</v>
      </c>
      <c r="E22" s="102">
        <v>-2.2000000000000002</v>
      </c>
      <c r="F22" s="102"/>
      <c r="G22" s="102">
        <v>-2.8</v>
      </c>
      <c r="H22" s="102"/>
      <c r="I22" s="102">
        <v>-8.6</v>
      </c>
      <c r="K22" s="164"/>
      <c r="L22" s="214"/>
      <c r="N22" s="206"/>
    </row>
    <row r="23" spans="3:14" ht="12" customHeight="1">
      <c r="C23" s="161" t="s">
        <v>247</v>
      </c>
      <c r="E23" s="102">
        <v>0</v>
      </c>
      <c r="F23" s="102"/>
      <c r="G23" s="102">
        <v>0</v>
      </c>
      <c r="H23" s="102"/>
      <c r="I23" s="102">
        <v>0</v>
      </c>
      <c r="K23" s="164"/>
      <c r="L23" s="214"/>
      <c r="N23" s="206"/>
    </row>
    <row r="24" spans="3:14" ht="12" customHeight="1">
      <c r="C24" s="66" t="s">
        <v>168</v>
      </c>
      <c r="E24" s="102">
        <v>0</v>
      </c>
      <c r="F24" s="102"/>
      <c r="G24" s="102">
        <v>0.4</v>
      </c>
      <c r="H24" s="102"/>
      <c r="I24" s="102">
        <v>26.599999999999998</v>
      </c>
      <c r="K24" s="164"/>
      <c r="L24" s="214"/>
      <c r="N24" s="206"/>
    </row>
    <row r="25" spans="3:14" ht="12" customHeight="1">
      <c r="C25" s="66" t="s">
        <v>272</v>
      </c>
      <c r="E25" s="102">
        <v>0</v>
      </c>
      <c r="F25" s="102"/>
      <c r="G25" s="102">
        <v>0</v>
      </c>
      <c r="H25" s="102"/>
      <c r="I25" s="102">
        <v>-17.7</v>
      </c>
      <c r="K25" s="164"/>
      <c r="L25" s="214"/>
      <c r="N25" s="206"/>
    </row>
    <row r="26" spans="3:14" ht="12" customHeight="1">
      <c r="C26" s="162" t="s">
        <v>169</v>
      </c>
      <c r="E26" s="103">
        <f>SUM(E20:E25)</f>
        <v>-53.8</v>
      </c>
      <c r="F26" s="102"/>
      <c r="G26" s="103">
        <v>-80.399999999999991</v>
      </c>
      <c r="H26" s="102"/>
      <c r="I26" s="103">
        <v>-254.60000000000005</v>
      </c>
      <c r="K26" s="164"/>
      <c r="L26" s="214"/>
      <c r="N26" s="206"/>
    </row>
    <row r="27" spans="3:14" ht="12" customHeight="1">
      <c r="C27" s="264" t="s">
        <v>288</v>
      </c>
      <c r="E27" s="102">
        <v>-18.399999999999999</v>
      </c>
      <c r="F27" s="102"/>
      <c r="G27" s="102">
        <v>124.2</v>
      </c>
      <c r="H27" s="102"/>
      <c r="I27" s="102">
        <v>124.2</v>
      </c>
      <c r="K27" s="164"/>
      <c r="L27" s="214"/>
      <c r="N27" s="206"/>
    </row>
    <row r="28" spans="3:14" ht="12" customHeight="1">
      <c r="C28" s="161" t="s">
        <v>234</v>
      </c>
      <c r="E28" s="102">
        <v>-19.899999999999999</v>
      </c>
      <c r="F28" s="102"/>
      <c r="G28" s="102">
        <v>-15.6</v>
      </c>
      <c r="H28" s="102"/>
      <c r="I28" s="102">
        <v>-73.7</v>
      </c>
      <c r="K28" s="164"/>
      <c r="L28" s="214"/>
      <c r="N28" s="206"/>
    </row>
    <row r="29" spans="3:14" ht="12" customHeight="1">
      <c r="C29" s="161" t="s">
        <v>188</v>
      </c>
      <c r="E29" s="102">
        <v>0</v>
      </c>
      <c r="F29" s="102"/>
      <c r="G29" s="102">
        <v>-226.3</v>
      </c>
      <c r="H29" s="102"/>
      <c r="I29" s="102">
        <v>-240.3</v>
      </c>
      <c r="K29" s="164"/>
      <c r="L29" s="214"/>
      <c r="N29" s="206"/>
    </row>
    <row r="30" spans="3:14" ht="12" customHeight="1">
      <c r="C30" s="161" t="s">
        <v>170</v>
      </c>
      <c r="E30" s="102">
        <v>0</v>
      </c>
      <c r="F30" s="102"/>
      <c r="G30" s="102">
        <v>170</v>
      </c>
      <c r="H30" s="102"/>
      <c r="I30" s="102">
        <v>170</v>
      </c>
      <c r="K30" s="164"/>
      <c r="L30" s="214"/>
      <c r="N30" s="206"/>
    </row>
    <row r="31" spans="3:14" ht="12" customHeight="1">
      <c r="C31" s="161" t="s">
        <v>260</v>
      </c>
      <c r="E31" s="102">
        <v>0</v>
      </c>
      <c r="F31" s="102"/>
      <c r="G31" s="102">
        <v>91.9</v>
      </c>
      <c r="H31" s="102"/>
      <c r="I31" s="102">
        <v>91.9</v>
      </c>
      <c r="K31" s="164"/>
      <c r="L31" s="214"/>
      <c r="N31" s="206"/>
    </row>
    <row r="32" spans="3:14" ht="12" customHeight="1">
      <c r="C32" s="161" t="s">
        <v>233</v>
      </c>
      <c r="E32" s="102">
        <v>-9.5</v>
      </c>
      <c r="F32" s="102"/>
      <c r="G32" s="102">
        <v>-10.5</v>
      </c>
      <c r="H32" s="102"/>
      <c r="I32" s="102">
        <v>-43.1</v>
      </c>
      <c r="K32" s="164"/>
      <c r="L32" s="214"/>
      <c r="N32" s="206"/>
    </row>
    <row r="33" spans="3:14" ht="12" customHeight="1">
      <c r="C33" s="161" t="s">
        <v>220</v>
      </c>
      <c r="E33" s="102">
        <f>Notes!H95</f>
        <v>-2.4</v>
      </c>
      <c r="F33" s="102"/>
      <c r="G33" s="102">
        <v>-3</v>
      </c>
      <c r="H33" s="102"/>
      <c r="I33" s="102">
        <v>-10.700000000000001</v>
      </c>
      <c r="K33" s="265"/>
      <c r="L33" s="214"/>
      <c r="N33" s="206"/>
    </row>
    <row r="34" spans="3:14" ht="12" customHeight="1">
      <c r="C34" s="257" t="s">
        <v>269</v>
      </c>
      <c r="E34" s="102">
        <v>2.6</v>
      </c>
      <c r="F34" s="102"/>
      <c r="G34" s="102">
        <v>0</v>
      </c>
      <c r="H34" s="102"/>
      <c r="I34" s="102">
        <v>-14.100000000000001</v>
      </c>
      <c r="K34" s="265"/>
      <c r="L34" s="214"/>
      <c r="N34" s="206"/>
    </row>
    <row r="35" spans="3:14" ht="12" customHeight="1">
      <c r="C35" s="162" t="s">
        <v>171</v>
      </c>
      <c r="E35" s="103">
        <f>SUM(E27:E34)</f>
        <v>-47.599999999999994</v>
      </c>
      <c r="F35" s="102"/>
      <c r="G35" s="103">
        <v>130.69999999999999</v>
      </c>
      <c r="H35" s="102"/>
      <c r="I35" s="103">
        <v>4.1999999999999886</v>
      </c>
      <c r="K35" s="164"/>
      <c r="L35" s="214"/>
      <c r="N35" s="206"/>
    </row>
    <row r="36" spans="3:14" ht="12" customHeight="1">
      <c r="C36" s="161" t="s">
        <v>172</v>
      </c>
      <c r="E36" s="102">
        <f>+E19+E26+E35</f>
        <v>-12.837843989999982</v>
      </c>
      <c r="F36" s="102"/>
      <c r="G36" s="102">
        <v>226.27888049000006</v>
      </c>
      <c r="H36" s="102"/>
      <c r="I36" s="102">
        <v>116.05871411279563</v>
      </c>
      <c r="K36" s="164"/>
      <c r="L36" s="214"/>
      <c r="N36" s="206"/>
    </row>
    <row r="37" spans="3:14" ht="12" customHeight="1">
      <c r="C37" s="161" t="s">
        <v>173</v>
      </c>
      <c r="E37" s="102">
        <v>156.69999999999999</v>
      </c>
      <c r="F37" s="102"/>
      <c r="G37" s="102">
        <v>40.6</v>
      </c>
      <c r="H37" s="102"/>
      <c r="I37" s="102">
        <v>40.632863579999935</v>
      </c>
      <c r="K37" s="164"/>
      <c r="L37" s="214"/>
      <c r="N37" s="206"/>
    </row>
    <row r="38" spans="3:14" ht="12" customHeight="1">
      <c r="C38" s="162" t="s">
        <v>174</v>
      </c>
      <c r="E38" s="103">
        <f>+E37+E36</f>
        <v>143.86215601000001</v>
      </c>
      <c r="F38" s="102"/>
      <c r="G38" s="103">
        <v>266.87888049000009</v>
      </c>
      <c r="H38" s="99"/>
      <c r="I38" s="103">
        <v>156.69157769279556</v>
      </c>
      <c r="K38" s="164"/>
      <c r="L38" s="214"/>
      <c r="N38" s="206"/>
    </row>
    <row r="39" spans="3:14" ht="12" customHeight="1">
      <c r="F39" s="11"/>
      <c r="K39" s="164"/>
    </row>
    <row r="40" spans="3:14" ht="12" customHeight="1">
      <c r="E40" s="10"/>
      <c r="F40" s="11"/>
      <c r="K40" s="164"/>
    </row>
    <row r="41" spans="3:14" ht="12" customHeight="1">
      <c r="C41" s="178"/>
      <c r="E41" s="263"/>
      <c r="F41" s="11"/>
      <c r="G41" s="178"/>
      <c r="I41" s="2"/>
      <c r="K41" s="164"/>
    </row>
    <row r="42" spans="3:14" ht="12" customHeight="1">
      <c r="F42" s="11"/>
      <c r="K42" s="164"/>
    </row>
    <row r="43" spans="3:14">
      <c r="K43" s="164"/>
    </row>
    <row r="44" spans="3:14">
      <c r="K44" s="164"/>
    </row>
    <row r="45" spans="3:14">
      <c r="K45" s="164"/>
    </row>
    <row r="46" spans="3:14">
      <c r="K46" s="164"/>
    </row>
    <row r="47" spans="3:14">
      <c r="K47" s="164"/>
    </row>
    <row r="48" spans="3:14">
      <c r="K48" s="164"/>
    </row>
    <row r="49" spans="11:11">
      <c r="K49" s="164"/>
    </row>
    <row r="50" spans="11:11">
      <c r="K50" s="164"/>
    </row>
    <row r="51" spans="11:11">
      <c r="K51" s="164"/>
    </row>
    <row r="52" spans="11:11">
      <c r="K52" s="164"/>
    </row>
    <row r="53" spans="11:11">
      <c r="K53" s="164"/>
    </row>
  </sheetData>
  <mergeCells count="3">
    <mergeCell ref="E4:G4"/>
    <mergeCell ref="E5:G5"/>
    <mergeCell ref="C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1:M68"/>
  <sheetViews>
    <sheetView showGridLines="0" zoomScaleNormal="100" workbookViewId="0">
      <selection activeCell="C31" sqref="C31"/>
    </sheetView>
  </sheetViews>
  <sheetFormatPr defaultColWidth="8.7109375" defaultRowHeight="12.75"/>
  <cols>
    <col min="1" max="2" width="8.7109375" style="5"/>
    <col min="3" max="3" width="85.7109375" style="5" customWidth="1"/>
    <col min="4" max="4" width="1.7109375" style="5" customWidth="1"/>
    <col min="5" max="5" width="6.7109375" style="5" customWidth="1"/>
    <col min="6" max="6" width="1.7109375" style="5" customWidth="1"/>
    <col min="7" max="7" width="10.7109375" style="5" customWidth="1"/>
    <col min="8" max="8" width="1.7109375" style="5" customWidth="1"/>
    <col min="9" max="9" width="10.7109375" style="5" customWidth="1"/>
    <col min="10" max="10" width="1.7109375" style="5" customWidth="1"/>
    <col min="11" max="11" width="10.7109375" style="5" customWidth="1"/>
    <col min="12" max="16384" width="8.7109375" style="5"/>
  </cols>
  <sheetData>
    <row r="1" spans="3:13" ht="12" customHeight="1">
      <c r="M1" s="225"/>
    </row>
    <row r="2" spans="3:13" ht="12" customHeight="1">
      <c r="C2" s="243" t="s">
        <v>120</v>
      </c>
      <c r="D2" s="118"/>
      <c r="E2" s="118"/>
      <c r="F2" s="118"/>
      <c r="G2" s="118"/>
      <c r="H2" s="118"/>
      <c r="I2" s="118"/>
      <c r="J2" s="57"/>
      <c r="K2" s="57"/>
      <c r="M2" s="225"/>
    </row>
    <row r="3" spans="3:13" ht="12" customHeight="1">
      <c r="C3" s="117"/>
      <c r="D3" s="117"/>
      <c r="E3" s="117"/>
      <c r="F3" s="117"/>
      <c r="G3" s="274" t="s">
        <v>8</v>
      </c>
      <c r="H3" s="274"/>
      <c r="I3" s="274"/>
      <c r="J3" s="125"/>
      <c r="K3" s="5" t="s">
        <v>121</v>
      </c>
      <c r="M3" s="225"/>
    </row>
    <row r="4" spans="3:13" ht="12" customHeight="1">
      <c r="C4" s="117"/>
      <c r="D4" s="117"/>
      <c r="E4" s="117"/>
      <c r="F4" s="117"/>
      <c r="G4" s="275" t="s">
        <v>0</v>
      </c>
      <c r="H4" s="275"/>
      <c r="I4" s="275"/>
      <c r="J4" s="125"/>
      <c r="K4" s="57" t="s">
        <v>1</v>
      </c>
      <c r="M4" s="225"/>
    </row>
    <row r="5" spans="3:13" ht="12" customHeight="1">
      <c r="C5" s="229" t="s">
        <v>122</v>
      </c>
      <c r="D5" s="139"/>
      <c r="E5" s="139"/>
      <c r="F5" s="117"/>
      <c r="G5" s="63">
        <v>2021</v>
      </c>
      <c r="H5" s="64"/>
      <c r="I5" s="65">
        <v>2020</v>
      </c>
      <c r="J5" s="62"/>
      <c r="K5" s="54">
        <v>2020</v>
      </c>
      <c r="M5" s="225"/>
    </row>
    <row r="6" spans="3:13" ht="12" customHeight="1">
      <c r="C6" s="140" t="s">
        <v>4</v>
      </c>
      <c r="D6" s="66"/>
      <c r="E6" s="66"/>
      <c r="F6" s="58"/>
      <c r="G6" s="58"/>
      <c r="H6" s="111"/>
      <c r="I6" s="111"/>
      <c r="J6" s="112"/>
      <c r="K6" s="111"/>
      <c r="M6" s="225"/>
    </row>
    <row r="7" spans="3:13" ht="12" customHeight="1">
      <c r="C7" s="70" t="s">
        <v>123</v>
      </c>
      <c r="E7" s="58"/>
      <c r="F7" s="58"/>
      <c r="G7" s="147"/>
      <c r="H7" s="111"/>
      <c r="I7" s="112"/>
      <c r="J7" s="117"/>
      <c r="K7" s="59"/>
      <c r="M7" s="225"/>
    </row>
    <row r="8" spans="3:13" ht="12" customHeight="1">
      <c r="C8" s="58" t="s">
        <v>270</v>
      </c>
      <c r="E8" s="58"/>
      <c r="F8" s="58"/>
      <c r="G8" s="59">
        <v>132.19999999999999</v>
      </c>
      <c r="H8" s="59"/>
      <c r="I8" s="59">
        <f>+'Note 1 table'!F8</f>
        <v>168.30000000000004</v>
      </c>
      <c r="J8" s="59"/>
      <c r="K8" s="59">
        <f>+'Note 1 table'!F22</f>
        <v>595.9</v>
      </c>
      <c r="M8" s="225"/>
    </row>
    <row r="9" spans="3:13" ht="12" customHeight="1">
      <c r="C9" s="58" t="s">
        <v>261</v>
      </c>
      <c r="E9" s="58"/>
      <c r="F9" s="58"/>
      <c r="G9" s="59">
        <f>SUM('Note 1 table'!E8:E12)</f>
        <v>84.1</v>
      </c>
      <c r="H9" s="59"/>
      <c r="I9" s="59">
        <f>SUM('Note 1 table'!F8:F12)</f>
        <v>80.500000000000014</v>
      </c>
      <c r="J9" s="59"/>
      <c r="K9" s="59">
        <f>SUM('Note 1 table'!F22:F26)</f>
        <v>397.7</v>
      </c>
      <c r="M9" s="225"/>
    </row>
    <row r="10" spans="3:13" ht="12" customHeight="1">
      <c r="C10" s="58" t="s">
        <v>28</v>
      </c>
      <c r="E10" s="58"/>
      <c r="F10" s="58"/>
      <c r="G10" s="59">
        <f>+'Note 1 table'!E15</f>
        <v>-13.900000000000002</v>
      </c>
      <c r="H10" s="59"/>
      <c r="I10" s="59">
        <f>+'Note 1 table'!F15</f>
        <v>-15.799999999999976</v>
      </c>
      <c r="J10" s="59"/>
      <c r="K10" s="59">
        <f>+'Note 1 table'!F29</f>
        <v>12.199999999999974</v>
      </c>
      <c r="M10" s="225"/>
    </row>
    <row r="11" spans="3:13" ht="12" customHeight="1">
      <c r="C11" s="58"/>
      <c r="E11" s="58"/>
      <c r="F11" s="58"/>
      <c r="G11" s="59"/>
      <c r="H11" s="59"/>
      <c r="I11" s="59"/>
      <c r="J11" s="59"/>
      <c r="K11" s="59"/>
      <c r="M11" s="225"/>
    </row>
    <row r="12" spans="3:13" ht="12" customHeight="1">
      <c r="C12" s="70" t="s">
        <v>194</v>
      </c>
      <c r="E12" s="58"/>
      <c r="F12" s="58"/>
      <c r="G12" s="59"/>
      <c r="H12" s="59"/>
      <c r="I12" s="59"/>
      <c r="J12" s="59"/>
      <c r="K12" s="59"/>
      <c r="M12" s="225"/>
    </row>
    <row r="13" spans="3:13" ht="12" customHeight="1">
      <c r="C13" s="66" t="s">
        <v>265</v>
      </c>
      <c r="E13" s="58"/>
      <c r="F13" s="58"/>
      <c r="G13" s="59">
        <v>165.7</v>
      </c>
      <c r="H13" s="59"/>
      <c r="I13" s="59">
        <f>+'IS and OCI'!I8</f>
        <v>128.80000000000004</v>
      </c>
      <c r="J13" s="59"/>
      <c r="K13" s="59">
        <f>+'IS and OCI'!K8</f>
        <v>512</v>
      </c>
      <c r="M13" s="225"/>
    </row>
    <row r="14" spans="3:13" ht="12" customHeight="1">
      <c r="C14" s="58" t="s">
        <v>124</v>
      </c>
      <c r="E14" s="58"/>
      <c r="F14" s="58"/>
      <c r="G14" s="59">
        <f>+'IS and OCI'!G18</f>
        <v>-2.3378439899999819</v>
      </c>
      <c r="H14" s="59"/>
      <c r="I14" s="59">
        <f>+'IS and OCI'!I18</f>
        <v>-80.221119509999966</v>
      </c>
      <c r="J14" s="59"/>
      <c r="K14" s="59">
        <f>+'IS and OCI'!K18</f>
        <v>-188.04128588720425</v>
      </c>
      <c r="M14" s="225"/>
    </row>
    <row r="15" spans="3:13" ht="12" customHeight="1">
      <c r="C15" s="58" t="s">
        <v>289</v>
      </c>
      <c r="E15" s="58"/>
      <c r="F15" s="58"/>
      <c r="G15" s="59">
        <f>+SUM('IS and OCI'!G19:G21)</f>
        <v>-33.599999999999994</v>
      </c>
      <c r="H15" s="59"/>
      <c r="I15" s="59">
        <f>SUM('IS and OCI'!I19:I21)</f>
        <v>-35.1</v>
      </c>
      <c r="J15" s="59"/>
      <c r="K15" s="59">
        <f>SUM('IS and OCI'!K19:K21)</f>
        <v>-118.4</v>
      </c>
      <c r="M15" s="225"/>
    </row>
    <row r="16" spans="3:13" ht="12" customHeight="1">
      <c r="C16" s="58" t="s">
        <v>21</v>
      </c>
      <c r="E16" s="58"/>
      <c r="F16" s="58"/>
      <c r="G16" s="59">
        <f>+'IS and OCI'!G22</f>
        <v>-35.937843989999976</v>
      </c>
      <c r="H16" s="59"/>
      <c r="I16" s="59">
        <f>+'IS and OCI'!I22</f>
        <v>-115.32111950999997</v>
      </c>
      <c r="J16" s="59"/>
      <c r="K16" s="59">
        <f>+'IS and OCI'!K22</f>
        <v>-306.44128588720423</v>
      </c>
      <c r="M16" s="225"/>
    </row>
    <row r="17" spans="3:13" ht="12" customHeight="1">
      <c r="C17" s="58" t="s">
        <v>125</v>
      </c>
      <c r="E17" s="58"/>
      <c r="F17" s="58"/>
      <c r="G17" s="59">
        <f>+'IS and OCI'!G23</f>
        <v>-3.2</v>
      </c>
      <c r="H17" s="59"/>
      <c r="I17" s="59">
        <f>+'IS and OCI'!I23</f>
        <v>-2.2000000000000002</v>
      </c>
      <c r="J17" s="59"/>
      <c r="K17" s="59">
        <f>+'IS and OCI'!K23</f>
        <v>-15.1</v>
      </c>
      <c r="M17" s="225"/>
    </row>
    <row r="18" spans="3:13" ht="12" customHeight="1">
      <c r="C18" s="58" t="s">
        <v>115</v>
      </c>
      <c r="E18" s="58"/>
      <c r="F18" s="58"/>
      <c r="G18" s="59">
        <f>+'IS and OCI'!G24</f>
        <v>-39.137843989999979</v>
      </c>
      <c r="H18" s="59"/>
      <c r="I18" s="59">
        <f>+'IS and OCI'!I24</f>
        <v>-117.52111950999998</v>
      </c>
      <c r="J18" s="59"/>
      <c r="K18" s="59">
        <f>+'IS and OCI'!K24</f>
        <v>-321.54128588720425</v>
      </c>
      <c r="M18" s="225"/>
    </row>
    <row r="19" spans="3:13" ht="12" customHeight="1">
      <c r="C19" s="58" t="s">
        <v>117</v>
      </c>
      <c r="E19" s="58"/>
      <c r="F19" s="58"/>
      <c r="G19" s="141">
        <f>+'IS and OCI'!G33</f>
        <v>-0.10161888209530417</v>
      </c>
      <c r="H19" s="141"/>
      <c r="I19" s="141">
        <f>+'IS and OCI'!I33</f>
        <v>-0.32103305965698709</v>
      </c>
      <c r="J19" s="141"/>
      <c r="K19" s="141">
        <f>+'IS and OCI'!K33</f>
        <v>-0.84502534665704099</v>
      </c>
      <c r="M19" s="225"/>
    </row>
    <row r="20" spans="3:13" ht="12" customHeight="1">
      <c r="C20" s="70"/>
      <c r="E20" s="58"/>
      <c r="F20" s="58"/>
      <c r="G20" s="58"/>
      <c r="H20" s="59"/>
      <c r="I20" s="59"/>
      <c r="J20" s="59"/>
      <c r="K20" s="59"/>
      <c r="M20" s="225"/>
    </row>
    <row r="21" spans="3:13" ht="12" customHeight="1">
      <c r="C21" s="70" t="s">
        <v>191</v>
      </c>
      <c r="E21" s="58"/>
      <c r="F21" s="58"/>
      <c r="G21" s="117"/>
      <c r="H21" s="59"/>
      <c r="I21" s="59"/>
      <c r="J21" s="59"/>
      <c r="K21" s="59"/>
      <c r="M21" s="225"/>
    </row>
    <row r="22" spans="3:13" ht="12" customHeight="1">
      <c r="C22" s="58" t="s">
        <v>116</v>
      </c>
      <c r="E22" s="58"/>
      <c r="F22" s="58"/>
      <c r="G22" s="126">
        <f>+CF!E19</f>
        <v>88.56215601000001</v>
      </c>
      <c r="H22" s="59"/>
      <c r="I22" s="59">
        <f>+CF!G19</f>
        <v>175.97888049000005</v>
      </c>
      <c r="J22" s="59"/>
      <c r="K22" s="59">
        <f>+CF!I19</f>
        <v>366.45871411279569</v>
      </c>
      <c r="M22" s="225"/>
    </row>
    <row r="23" spans="3:13" ht="12" customHeight="1">
      <c r="C23" s="58" t="s">
        <v>29</v>
      </c>
      <c r="E23" s="58"/>
      <c r="F23" s="58"/>
      <c r="G23" s="59">
        <v>43.3</v>
      </c>
      <c r="H23" s="59"/>
      <c r="I23" s="59">
        <f>+Notes!I162</f>
        <v>67.599999999999994</v>
      </c>
      <c r="J23" s="59"/>
      <c r="K23" s="59">
        <f>+Notes!K162</f>
        <v>222.3</v>
      </c>
      <c r="M23" s="225"/>
    </row>
    <row r="24" spans="3:13" ht="12" customHeight="1">
      <c r="C24" s="58" t="s">
        <v>118</v>
      </c>
      <c r="E24" s="58"/>
      <c r="F24" s="58"/>
      <c r="G24" s="59">
        <f>+Notes!H134</f>
        <v>6.2</v>
      </c>
      <c r="H24" s="59"/>
      <c r="I24" s="59">
        <f>+Notes!I134</f>
        <v>12.299999999999999</v>
      </c>
      <c r="J24" s="59"/>
      <c r="K24" s="59">
        <f>+Notes!K134</f>
        <v>36.1</v>
      </c>
      <c r="M24" s="225"/>
    </row>
    <row r="25" spans="3:13" ht="12" customHeight="1">
      <c r="C25" s="58" t="s">
        <v>126</v>
      </c>
      <c r="E25" s="58"/>
      <c r="F25" s="58"/>
      <c r="G25" s="59">
        <f>+BS!G21</f>
        <v>1971.2000000000003</v>
      </c>
      <c r="H25" s="59"/>
      <c r="I25" s="59">
        <f>+BS!I21</f>
        <v>2335.8999999999996</v>
      </c>
      <c r="J25" s="59"/>
      <c r="K25" s="59">
        <f>+BS!K21</f>
        <v>2093.7999999999997</v>
      </c>
      <c r="L25" s="68"/>
      <c r="M25" s="225"/>
    </row>
    <row r="26" spans="3:13" ht="12" customHeight="1">
      <c r="C26" s="58" t="s">
        <v>38</v>
      </c>
      <c r="E26" s="58"/>
      <c r="F26" s="58"/>
      <c r="G26" s="59">
        <f>+BS!G8</f>
        <v>143.9</v>
      </c>
      <c r="H26" s="59"/>
      <c r="I26" s="59">
        <f>+BS!I8</f>
        <v>266.89999999999998</v>
      </c>
      <c r="J26" s="59"/>
      <c r="K26" s="59">
        <f>+BS!K8</f>
        <v>156.69999999999999</v>
      </c>
      <c r="L26" s="68"/>
      <c r="M26" s="225"/>
    </row>
    <row r="27" spans="3:13" ht="12" customHeight="1">
      <c r="C27" s="58" t="s">
        <v>252</v>
      </c>
      <c r="D27" s="172"/>
      <c r="E27" s="58"/>
      <c r="F27" s="58"/>
      <c r="G27" s="187">
        <f>-Notes!H215</f>
        <v>967.79999999999984</v>
      </c>
      <c r="H27" s="59"/>
      <c r="I27" s="59">
        <f>-Notes!I215</f>
        <v>876.50000000000023</v>
      </c>
      <c r="J27" s="59"/>
      <c r="K27" s="59">
        <f>-Notes!K215</f>
        <v>937.5999999999998</v>
      </c>
      <c r="L27" s="68"/>
      <c r="M27" s="225"/>
    </row>
    <row r="28" spans="3:13" ht="12" customHeight="1">
      <c r="C28" s="118" t="s">
        <v>248</v>
      </c>
      <c r="D28" s="118"/>
      <c r="E28" s="118"/>
      <c r="F28" s="58"/>
      <c r="G28" s="193">
        <f>-Notes!H219</f>
        <v>1116.8</v>
      </c>
      <c r="H28" s="194"/>
      <c r="I28" s="194">
        <f>-Notes!I219</f>
        <v>1052.5000000000002</v>
      </c>
      <c r="J28" s="194"/>
      <c r="K28" s="194">
        <f>-Notes!K219</f>
        <v>1096.1999999999998</v>
      </c>
      <c r="L28" s="68"/>
      <c r="M28" s="225"/>
    </row>
    <row r="29" spans="3:13" ht="12" customHeight="1">
      <c r="C29" s="195"/>
      <c r="F29" s="62"/>
      <c r="G29" s="68"/>
      <c r="H29" s="68"/>
      <c r="I29" s="68"/>
      <c r="J29" s="68"/>
      <c r="K29" s="68"/>
      <c r="L29" s="68"/>
      <c r="M29" s="225"/>
    </row>
    <row r="30" spans="3:13" ht="12" customHeight="1">
      <c r="F30" s="62"/>
      <c r="G30" s="68"/>
      <c r="H30" s="68"/>
      <c r="M30" s="225"/>
    </row>
    <row r="31" spans="3:13" ht="12" customHeight="1">
      <c r="M31" s="225"/>
    </row>
    <row r="32" spans="3:13" ht="12" customHeight="1">
      <c r="M32" s="225"/>
    </row>
    <row r="33" spans="5:13" ht="12" customHeight="1">
      <c r="M33" s="225"/>
    </row>
    <row r="34" spans="5:13" ht="12" customHeight="1">
      <c r="G34" s="59"/>
      <c r="H34" s="59"/>
      <c r="M34" s="225"/>
    </row>
    <row r="35" spans="5:13" ht="12" customHeight="1">
      <c r="E35" s="182"/>
      <c r="G35" s="59"/>
      <c r="H35" s="59"/>
      <c r="M35" s="225"/>
    </row>
    <row r="36" spans="5:13" ht="12" customHeight="1">
      <c r="G36" s="59"/>
      <c r="H36" s="59"/>
      <c r="M36" s="225"/>
    </row>
    <row r="37" spans="5:13" ht="11.1" customHeight="1">
      <c r="G37" s="59"/>
      <c r="H37" s="59"/>
      <c r="M37" s="225"/>
    </row>
    <row r="38" spans="5:13" ht="11.1" customHeight="1">
      <c r="G38" s="59"/>
      <c r="H38" s="59"/>
      <c r="M38" s="225"/>
    </row>
    <row r="39" spans="5:13" ht="11.1" customHeight="1">
      <c r="G39" s="59"/>
      <c r="H39" s="59"/>
      <c r="I39" s="59"/>
      <c r="M39" s="225"/>
    </row>
    <row r="40" spans="5:13" ht="11.1" customHeight="1">
      <c r="G40" s="59"/>
      <c r="H40" s="59"/>
      <c r="I40" s="59"/>
      <c r="M40" s="225"/>
    </row>
    <row r="41" spans="5:13" ht="11.1" customHeight="1">
      <c r="G41" s="59"/>
      <c r="H41" s="59"/>
      <c r="I41" s="59"/>
      <c r="M41" s="225"/>
    </row>
    <row r="42" spans="5:13" ht="11.1" customHeight="1">
      <c r="G42" s="59"/>
      <c r="H42" s="59"/>
      <c r="I42" s="59"/>
      <c r="M42" s="225"/>
    </row>
    <row r="43" spans="5:13" ht="11.1" customHeight="1">
      <c r="M43" s="225"/>
    </row>
    <row r="44" spans="5:13" ht="11.1" customHeight="1">
      <c r="M44" s="225"/>
    </row>
    <row r="45" spans="5:13" ht="11.1" customHeight="1">
      <c r="M45" s="225"/>
    </row>
    <row r="46" spans="5:13" ht="11.1" customHeight="1">
      <c r="M46" s="225"/>
    </row>
    <row r="47" spans="5:13" ht="11.1" customHeight="1">
      <c r="M47" s="225"/>
    </row>
    <row r="48" spans="5:13" ht="11.1" customHeight="1">
      <c r="M48" s="225"/>
    </row>
    <row r="49" spans="13:13" ht="11.1" customHeight="1">
      <c r="M49" s="225"/>
    </row>
    <row r="50" spans="13:13" ht="11.1" customHeight="1">
      <c r="M50" s="225"/>
    </row>
    <row r="51" spans="13:13" ht="11.1" customHeight="1">
      <c r="M51" s="225"/>
    </row>
    <row r="52" spans="13:13" ht="11.1" customHeight="1">
      <c r="M52" s="225"/>
    </row>
    <row r="53" spans="13:13" ht="11.1" customHeight="1">
      <c r="M53" s="225"/>
    </row>
    <row r="54" spans="13:13" ht="11.1" customHeight="1"/>
    <row r="55" spans="13:13" ht="11.1" customHeight="1"/>
    <row r="56" spans="13:13" ht="11.1" customHeight="1"/>
    <row r="57" spans="13:13" ht="11.1" customHeight="1"/>
    <row r="58" spans="13:13" ht="11.1" customHeight="1"/>
    <row r="59" spans="13:13" ht="11.1" customHeight="1"/>
    <row r="60" spans="13:13" ht="11.1" customHeight="1"/>
    <row r="61" spans="13:13" ht="11.1" customHeight="1"/>
    <row r="62" spans="13:13" ht="11.1" customHeight="1"/>
    <row r="63" spans="13:13" ht="11.1" customHeight="1"/>
    <row r="64" spans="13:13" ht="11.1" customHeight="1"/>
    <row r="65" ht="11.1" customHeight="1"/>
    <row r="66" ht="11.1" customHeight="1"/>
    <row r="67" ht="11.1" customHeight="1"/>
    <row r="68" ht="11.1" customHeight="1"/>
  </sheetData>
  <mergeCells count="2">
    <mergeCell ref="G3:I3"/>
    <mergeCell ref="G4:I4"/>
  </mergeCells>
  <pageMargins left="0.7" right="0.7" top="0.75" bottom="0.75" header="0.3" footer="0.3"/>
  <pageSetup paperSize="9" orientation="portrait" r:id="rId1"/>
  <ignoredErrors>
    <ignoredError sqref="I9 K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C1:Q35"/>
  <sheetViews>
    <sheetView showGridLines="0" workbookViewId="0">
      <selection activeCell="C34" sqref="C34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  <col min="14" max="14" width="9.140625" style="157"/>
  </cols>
  <sheetData>
    <row r="1" spans="3:17" ht="15" customHeight="1">
      <c r="M1" s="9"/>
      <c r="P1" s="276"/>
      <c r="Q1" s="276"/>
    </row>
    <row r="2" spans="3:17" ht="12" customHeight="1" thickBot="1">
      <c r="C2" s="13"/>
      <c r="D2" s="13"/>
      <c r="E2" s="13"/>
      <c r="F2" s="13"/>
      <c r="G2" s="13"/>
      <c r="H2" s="13"/>
      <c r="I2" s="13"/>
      <c r="J2" s="13"/>
      <c r="K2" s="13"/>
      <c r="L2" s="13"/>
      <c r="M2" s="9"/>
    </row>
    <row r="3" spans="3:17" ht="12" customHeight="1">
      <c r="E3" s="281" t="s">
        <v>8</v>
      </c>
      <c r="F3" s="281"/>
      <c r="G3" s="281"/>
      <c r="H3" s="281"/>
      <c r="I3" s="281"/>
      <c r="J3" s="281"/>
      <c r="K3" s="281"/>
      <c r="L3" s="281"/>
      <c r="M3" s="204"/>
    </row>
    <row r="4" spans="3:17" ht="12" customHeight="1">
      <c r="E4" s="283" t="s">
        <v>0</v>
      </c>
      <c r="F4" s="283"/>
      <c r="G4" s="283"/>
      <c r="H4" s="283"/>
      <c r="I4" s="283"/>
      <c r="J4" s="283"/>
      <c r="K4" s="283"/>
      <c r="L4" s="283"/>
      <c r="M4" s="9"/>
    </row>
    <row r="5" spans="3:17" ht="12" customHeight="1">
      <c r="E5" s="108">
        <v>2021</v>
      </c>
      <c r="F5" s="108">
        <v>2020</v>
      </c>
      <c r="G5" s="6"/>
      <c r="H5" s="108">
        <v>2021</v>
      </c>
      <c r="I5" s="108">
        <v>2020</v>
      </c>
      <c r="K5" s="108">
        <v>2021</v>
      </c>
      <c r="L5" s="108">
        <v>2020</v>
      </c>
      <c r="M5" s="9"/>
    </row>
    <row r="6" spans="3:17" ht="12" customHeight="1">
      <c r="E6" s="279" t="s">
        <v>79</v>
      </c>
      <c r="F6" s="279"/>
      <c r="G6" s="202"/>
      <c r="H6" s="277" t="s">
        <v>80</v>
      </c>
      <c r="I6" s="277"/>
      <c r="K6" s="277" t="s">
        <v>81</v>
      </c>
      <c r="L6" s="277"/>
      <c r="M6" s="9"/>
    </row>
    <row r="7" spans="3:17" ht="12" customHeight="1">
      <c r="C7" s="88" t="s">
        <v>9</v>
      </c>
      <c r="E7" s="280"/>
      <c r="F7" s="280"/>
      <c r="G7" s="110"/>
      <c r="H7" s="278"/>
      <c r="I7" s="278"/>
      <c r="K7" s="278"/>
      <c r="L7" s="278"/>
      <c r="M7" s="9"/>
    </row>
    <row r="8" spans="3:17" ht="12" customHeight="1">
      <c r="C8" s="66" t="s">
        <v>266</v>
      </c>
      <c r="D8" s="66"/>
      <c r="E8" s="111">
        <v>132.19999999999999</v>
      </c>
      <c r="F8" s="111">
        <v>168.30000000000004</v>
      </c>
      <c r="G8" s="111"/>
      <c r="H8" s="111">
        <f>+K8-E8</f>
        <v>33.5</v>
      </c>
      <c r="I8" s="111">
        <f>+L8-F8</f>
        <v>-39.5</v>
      </c>
      <c r="J8" s="111"/>
      <c r="K8" s="111">
        <v>165.7</v>
      </c>
      <c r="L8" s="111">
        <v>128.80000000000004</v>
      </c>
      <c r="M8" s="9"/>
      <c r="O8" s="178"/>
      <c r="P8" s="84"/>
    </row>
    <row r="9" spans="3:17" ht="12" customHeight="1">
      <c r="C9" s="66"/>
      <c r="D9" s="66"/>
      <c r="E9" s="111"/>
      <c r="F9" s="111"/>
      <c r="G9" s="111"/>
      <c r="H9" s="111"/>
      <c r="I9" s="111"/>
      <c r="J9" s="111"/>
      <c r="K9" s="111"/>
      <c r="L9" s="111"/>
      <c r="M9" s="9"/>
    </row>
    <row r="10" spans="3:17" ht="12" customHeight="1">
      <c r="C10" s="66" t="s">
        <v>11</v>
      </c>
      <c r="D10" s="66"/>
      <c r="E10" s="111">
        <v>-36.799999999999997</v>
      </c>
      <c r="F10" s="111">
        <v>-72.700000000000017</v>
      </c>
      <c r="G10" s="111"/>
      <c r="H10" s="111">
        <f t="shared" ref="H10:I14" si="0">+K10-E10</f>
        <v>0</v>
      </c>
      <c r="I10" s="111">
        <f t="shared" si="0"/>
        <v>0</v>
      </c>
      <c r="J10" s="111"/>
      <c r="K10" s="111">
        <v>-36.799999999999997</v>
      </c>
      <c r="L10" s="111">
        <v>-72.700000000000017</v>
      </c>
      <c r="M10" s="9"/>
    </row>
    <row r="11" spans="3:17" ht="12" customHeight="1">
      <c r="C11" s="66" t="s">
        <v>12</v>
      </c>
      <c r="D11" s="66"/>
      <c r="E11" s="112">
        <v>-1.6</v>
      </c>
      <c r="F11" s="111">
        <v>-3.2</v>
      </c>
      <c r="G11" s="112"/>
      <c r="H11" s="111">
        <f t="shared" si="0"/>
        <v>0</v>
      </c>
      <c r="I11" s="111">
        <f t="shared" si="0"/>
        <v>0</v>
      </c>
      <c r="J11" s="112"/>
      <c r="K11" s="112">
        <v>-1.6</v>
      </c>
      <c r="L11" s="111">
        <v>-3.2</v>
      </c>
      <c r="M11" s="9"/>
    </row>
    <row r="12" spans="3:17" ht="12" customHeight="1">
      <c r="C12" s="66" t="s">
        <v>13</v>
      </c>
      <c r="D12" s="66"/>
      <c r="E12" s="112">
        <v>-9.6999999999999993</v>
      </c>
      <c r="F12" s="111">
        <v>-11.9</v>
      </c>
      <c r="G12" s="112"/>
      <c r="H12" s="111">
        <f t="shared" si="0"/>
        <v>0</v>
      </c>
      <c r="I12" s="111">
        <f t="shared" si="0"/>
        <v>0</v>
      </c>
      <c r="J12" s="112"/>
      <c r="K12" s="112">
        <v>-9.6999999999999993</v>
      </c>
      <c r="L12" s="111">
        <v>-11.9</v>
      </c>
      <c r="M12" s="9"/>
    </row>
    <row r="13" spans="3:17" ht="12" customHeight="1">
      <c r="C13" s="66" t="s">
        <v>82</v>
      </c>
      <c r="D13" s="66"/>
      <c r="E13" s="112">
        <v>-75.8</v>
      </c>
      <c r="F13" s="111">
        <v>-67.599999999999994</v>
      </c>
      <c r="G13" s="112"/>
      <c r="H13" s="111">
        <f>+K13-E13</f>
        <v>-24.799999999999997</v>
      </c>
      <c r="I13" s="111">
        <f t="shared" si="0"/>
        <v>28.999999999999993</v>
      </c>
      <c r="J13" s="112"/>
      <c r="K13" s="112">
        <v>-100.6</v>
      </c>
      <c r="L13" s="111">
        <v>-38.6</v>
      </c>
      <c r="M13" s="9"/>
    </row>
    <row r="14" spans="3:17" ht="12" customHeight="1">
      <c r="C14" s="66" t="s">
        <v>35</v>
      </c>
      <c r="D14" s="66"/>
      <c r="E14" s="112">
        <v>-22.2</v>
      </c>
      <c r="F14" s="111">
        <v>-28.699999999999996</v>
      </c>
      <c r="G14" s="112"/>
      <c r="H14" s="111">
        <f t="shared" si="0"/>
        <v>0</v>
      </c>
      <c r="I14" s="111">
        <f t="shared" si="0"/>
        <v>0</v>
      </c>
      <c r="J14" s="112"/>
      <c r="K14" s="112">
        <v>-22.2</v>
      </c>
      <c r="L14" s="111">
        <v>-28.699999999999996</v>
      </c>
      <c r="M14" s="9"/>
    </row>
    <row r="15" spans="3:17" ht="12" customHeight="1">
      <c r="C15" s="61" t="s">
        <v>186</v>
      </c>
      <c r="D15" s="70"/>
      <c r="E15" s="113">
        <f>SUM(E8:E14)</f>
        <v>-13.900000000000002</v>
      </c>
      <c r="F15" s="113">
        <f>SUM(F8:F14)</f>
        <v>-15.799999999999976</v>
      </c>
      <c r="G15" s="114"/>
      <c r="H15" s="113">
        <f>SUM(H8:H14)</f>
        <v>8.7000000000000028</v>
      </c>
      <c r="I15" s="113">
        <f>SUM(I8:I14)</f>
        <v>-10.500000000000007</v>
      </c>
      <c r="J15" s="114"/>
      <c r="K15" s="113">
        <f>SUM(K8:K14)</f>
        <v>-5.2000000000000135</v>
      </c>
      <c r="L15" s="113">
        <f>SUM(L8:L14)</f>
        <v>-26.299999999999976</v>
      </c>
      <c r="M15" s="9"/>
      <c r="P15" s="214"/>
      <c r="Q15" s="214"/>
    </row>
    <row r="16" spans="3:17" ht="12" customHeight="1">
      <c r="M16" s="9"/>
    </row>
    <row r="17" spans="3:12" ht="12" customHeight="1" thickBot="1"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12" customHeight="1">
      <c r="C18" s="8"/>
      <c r="D18" s="8"/>
      <c r="E18" s="282" t="s">
        <v>121</v>
      </c>
      <c r="F18" s="282"/>
      <c r="G18" s="282"/>
      <c r="H18" s="282"/>
      <c r="I18" s="282"/>
      <c r="J18" s="282"/>
      <c r="K18" s="282"/>
      <c r="L18" s="282"/>
    </row>
    <row r="19" spans="3:12" ht="12" customHeight="1">
      <c r="C19" s="9"/>
      <c r="D19" s="9"/>
      <c r="E19" s="283">
        <v>44196</v>
      </c>
      <c r="F19" s="283"/>
      <c r="G19" s="283"/>
      <c r="H19" s="283"/>
      <c r="I19" s="283"/>
      <c r="J19" s="283"/>
      <c r="K19" s="283"/>
      <c r="L19" s="283"/>
    </row>
    <row r="20" spans="3:12" ht="12" customHeight="1">
      <c r="C20" s="8"/>
      <c r="D20" s="8"/>
      <c r="E20" s="279" t="s">
        <v>79</v>
      </c>
      <c r="F20" s="279"/>
      <c r="G20" s="8"/>
      <c r="H20" s="277" t="s">
        <v>80</v>
      </c>
      <c r="I20" s="277"/>
      <c r="J20" s="8"/>
      <c r="K20" s="277" t="s">
        <v>81</v>
      </c>
      <c r="L20" s="277"/>
    </row>
    <row r="21" spans="3:12" ht="12" customHeight="1">
      <c r="C21" s="88" t="s">
        <v>9</v>
      </c>
      <c r="D21" s="8"/>
      <c r="E21" s="280"/>
      <c r="F21" s="280"/>
      <c r="G21" s="8"/>
      <c r="H21" s="278"/>
      <c r="I21" s="278"/>
      <c r="J21" s="8"/>
      <c r="K21" s="278"/>
      <c r="L21" s="278"/>
    </row>
    <row r="22" spans="3:12" ht="12" customHeight="1">
      <c r="C22" s="66" t="s">
        <v>266</v>
      </c>
      <c r="D22" s="66"/>
      <c r="E22" s="8"/>
      <c r="F22" s="244">
        <v>595.9</v>
      </c>
      <c r="G22" s="8"/>
      <c r="H22" s="8"/>
      <c r="I22" s="244">
        <f>+L22-F22</f>
        <v>-83.899999999999977</v>
      </c>
      <c r="J22" s="8"/>
      <c r="K22" s="8"/>
      <c r="L22" s="111">
        <v>512</v>
      </c>
    </row>
    <row r="23" spans="3:12" ht="12" customHeight="1">
      <c r="C23" s="66"/>
      <c r="D23" s="66"/>
      <c r="E23" s="8"/>
      <c r="F23" s="244"/>
      <c r="G23" s="8"/>
      <c r="H23" s="8"/>
      <c r="I23" s="244"/>
      <c r="J23" s="8"/>
      <c r="K23" s="8"/>
      <c r="L23" s="111"/>
    </row>
    <row r="24" spans="3:12" ht="12" customHeight="1">
      <c r="C24" s="66" t="s">
        <v>11</v>
      </c>
      <c r="D24" s="66"/>
      <c r="E24" s="8"/>
      <c r="F24" s="111">
        <v>-150.30000000000001</v>
      </c>
      <c r="G24" s="8"/>
      <c r="H24" s="8"/>
      <c r="I24" s="111">
        <f>+L24-F24</f>
        <v>0</v>
      </c>
      <c r="J24" s="8"/>
      <c r="K24" s="8"/>
      <c r="L24" s="111">
        <v>-150.30000000000001</v>
      </c>
    </row>
    <row r="25" spans="3:12" ht="12" customHeight="1">
      <c r="C25" s="66" t="s">
        <v>12</v>
      </c>
      <c r="D25" s="66"/>
      <c r="E25" s="8"/>
      <c r="F25" s="111">
        <v>-8.6999999999999993</v>
      </c>
      <c r="G25" s="8"/>
      <c r="H25" s="8"/>
      <c r="I25" s="111">
        <f>+L25-F25</f>
        <v>0</v>
      </c>
      <c r="J25" s="8"/>
      <c r="K25" s="8"/>
      <c r="L25" s="111">
        <v>-8.6999999999999993</v>
      </c>
    </row>
    <row r="26" spans="3:12" ht="12" customHeight="1">
      <c r="C26" s="66" t="s">
        <v>13</v>
      </c>
      <c r="D26" s="66"/>
      <c r="E26" s="8"/>
      <c r="F26" s="111">
        <v>-39.200000000000003</v>
      </c>
      <c r="G26" s="8"/>
      <c r="H26" s="8"/>
      <c r="I26" s="111">
        <f>+L26-F26</f>
        <v>0</v>
      </c>
      <c r="J26" s="8"/>
      <c r="K26" s="8"/>
      <c r="L26" s="111">
        <v>-39.200000000000003</v>
      </c>
    </row>
    <row r="27" spans="3:12" ht="12" customHeight="1">
      <c r="C27" s="66" t="s">
        <v>82</v>
      </c>
      <c r="D27" s="66"/>
      <c r="E27" s="8"/>
      <c r="F27" s="111">
        <v>-296.3</v>
      </c>
      <c r="G27" s="8"/>
      <c r="H27" s="8"/>
      <c r="I27" s="111">
        <f>+L27-F27</f>
        <v>65.700000000000017</v>
      </c>
      <c r="J27" s="8"/>
      <c r="K27" s="8"/>
      <c r="L27" s="111">
        <v>-230.6</v>
      </c>
    </row>
    <row r="28" spans="3:12" ht="12" customHeight="1">
      <c r="C28" s="66" t="s">
        <v>35</v>
      </c>
      <c r="D28" s="66"/>
      <c r="E28" s="8"/>
      <c r="F28" s="111">
        <v>-89.2</v>
      </c>
      <c r="G28" s="8"/>
      <c r="H28" s="8"/>
      <c r="I28" s="111">
        <f>+L28-F28</f>
        <v>0</v>
      </c>
      <c r="J28" s="8"/>
      <c r="K28" s="8"/>
      <c r="L28" s="111">
        <v>-89.2</v>
      </c>
    </row>
    <row r="29" spans="3:12" ht="12" customHeight="1">
      <c r="C29" s="61" t="s">
        <v>186</v>
      </c>
      <c r="D29" s="70"/>
      <c r="E29" s="245"/>
      <c r="F29" s="245">
        <f>SUM(F22:F28)</f>
        <v>12.199999999999974</v>
      </c>
      <c r="G29" s="8"/>
      <c r="H29" s="245"/>
      <c r="I29" s="245">
        <f>SUM(I22:I28)</f>
        <v>-18.19999999999996</v>
      </c>
      <c r="J29" s="8"/>
      <c r="K29" s="245"/>
      <c r="L29" s="245">
        <f>SUM(L22:L28)</f>
        <v>-5.9999999999999858</v>
      </c>
    </row>
    <row r="30" spans="3:12" ht="12" customHeight="1"/>
    <row r="31" spans="3:12" ht="12" customHeight="1">
      <c r="F31" s="1"/>
      <c r="G31" s="1"/>
    </row>
    <row r="32" spans="3:12" ht="12" customHeight="1">
      <c r="F32" s="1"/>
      <c r="G32" s="1"/>
    </row>
    <row r="33" spans="6:11" ht="12" customHeight="1">
      <c r="F33" s="1"/>
      <c r="G33" s="1"/>
    </row>
    <row r="34" spans="6:11">
      <c r="F34" s="1"/>
      <c r="G34" s="1"/>
      <c r="H34" s="1"/>
      <c r="I34" s="1"/>
      <c r="J34" s="1"/>
      <c r="K34" s="1"/>
    </row>
    <row r="35" spans="6:11">
      <c r="F35" s="1"/>
      <c r="G35" s="1"/>
      <c r="H35" s="1"/>
      <c r="I35" s="1"/>
      <c r="J35" s="1"/>
      <c r="K35" s="1"/>
    </row>
  </sheetData>
  <mergeCells count="11">
    <mergeCell ref="P1:Q1"/>
    <mergeCell ref="K20:L21"/>
    <mergeCell ref="H20:I21"/>
    <mergeCell ref="E20:F21"/>
    <mergeCell ref="E3:L3"/>
    <mergeCell ref="E18:L18"/>
    <mergeCell ref="E19:L19"/>
    <mergeCell ref="E4:L4"/>
    <mergeCell ref="E6:F7"/>
    <mergeCell ref="H6:I7"/>
    <mergeCell ref="K6:L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O16"/>
  <sheetViews>
    <sheetView showGridLines="0" zoomScaleNormal="100" workbookViewId="0">
      <selection activeCell="K32" sqref="K32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  <col min="13" max="13" width="1.7109375" customWidth="1"/>
    <col min="14" max="15" width="10.7109375" customWidth="1"/>
    <col min="16" max="16" width="1.7109375" customWidth="1"/>
    <col min="17" max="18" width="10.7109375" customWidth="1"/>
  </cols>
  <sheetData>
    <row r="1" spans="1:15" ht="12" customHeight="1">
      <c r="C1" s="8"/>
      <c r="O1" s="157"/>
    </row>
    <row r="2" spans="1:15" ht="12" customHeight="1" thickBot="1">
      <c r="A2" s="159"/>
      <c r="C2" s="192" t="s">
        <v>267</v>
      </c>
      <c r="D2" s="12"/>
      <c r="E2" s="12"/>
      <c r="F2" s="12"/>
      <c r="G2" s="12"/>
      <c r="H2" s="12"/>
      <c r="I2" s="12"/>
      <c r="J2" s="12"/>
      <c r="K2" s="12"/>
      <c r="L2" s="12"/>
      <c r="O2" s="217"/>
    </row>
    <row r="3" spans="1:15" ht="12" customHeight="1">
      <c r="C3" s="5"/>
      <c r="D3" s="5"/>
      <c r="E3" s="285" t="s">
        <v>8</v>
      </c>
      <c r="F3" s="285"/>
      <c r="G3" s="285"/>
      <c r="H3" s="285"/>
      <c r="I3" s="285"/>
      <c r="J3" s="5"/>
      <c r="K3" s="285" t="s">
        <v>121</v>
      </c>
      <c r="L3" s="285"/>
      <c r="O3" s="157"/>
    </row>
    <row r="4" spans="1:15" ht="12" customHeight="1">
      <c r="C4" s="5"/>
      <c r="D4" s="5"/>
      <c r="E4" s="285" t="s">
        <v>0</v>
      </c>
      <c r="F4" s="285"/>
      <c r="G4" s="285"/>
      <c r="H4" s="285"/>
      <c r="I4" s="285"/>
      <c r="J4" s="5"/>
      <c r="K4" s="275" t="s">
        <v>1</v>
      </c>
      <c r="L4" s="275"/>
      <c r="O4" s="164"/>
    </row>
    <row r="5" spans="1:15" ht="12" customHeight="1">
      <c r="C5" s="5"/>
      <c r="D5" s="5"/>
      <c r="E5" s="189">
        <v>2021</v>
      </c>
      <c r="F5" s="189">
        <v>2020</v>
      </c>
      <c r="G5" s="54"/>
      <c r="H5" s="189">
        <v>2021</v>
      </c>
      <c r="I5" s="189">
        <v>2020</v>
      </c>
      <c r="J5" s="5"/>
      <c r="K5" s="189">
        <v>2020</v>
      </c>
      <c r="L5" s="189">
        <v>2020</v>
      </c>
      <c r="O5" s="164"/>
    </row>
    <row r="6" spans="1:15" ht="12" customHeight="1">
      <c r="C6" s="5"/>
      <c r="D6" s="5"/>
      <c r="E6" s="284" t="s">
        <v>79</v>
      </c>
      <c r="F6" s="284"/>
      <c r="G6" s="5"/>
      <c r="H6" s="284" t="s">
        <v>81</v>
      </c>
      <c r="I6" s="284"/>
      <c r="J6" s="5"/>
      <c r="K6" s="190" t="s">
        <v>3</v>
      </c>
      <c r="L6" s="190" t="s">
        <v>204</v>
      </c>
      <c r="O6" s="267"/>
    </row>
    <row r="7" spans="1:15" ht="12" customHeight="1">
      <c r="C7" s="57"/>
      <c r="D7" s="5"/>
      <c r="E7" s="280"/>
      <c r="F7" s="280"/>
      <c r="G7" s="5"/>
      <c r="H7" s="280"/>
      <c r="I7" s="280"/>
      <c r="J7" s="5"/>
      <c r="K7" s="191" t="s">
        <v>206</v>
      </c>
      <c r="L7" s="191" t="s">
        <v>205</v>
      </c>
      <c r="O7" s="157"/>
    </row>
    <row r="8" spans="1:15" ht="12" customHeight="1">
      <c r="C8" s="67" t="s">
        <v>198</v>
      </c>
      <c r="D8" s="5"/>
      <c r="E8" s="59">
        <v>25.5</v>
      </c>
      <c r="F8" s="112">
        <v>85.4</v>
      </c>
      <c r="G8" s="112"/>
      <c r="H8" s="59">
        <v>25.5</v>
      </c>
      <c r="I8" s="112">
        <v>85.4</v>
      </c>
      <c r="J8" s="112"/>
      <c r="K8" s="112">
        <v>146.69999999999999</v>
      </c>
      <c r="L8" s="112">
        <v>146.69999999999999</v>
      </c>
      <c r="O8" s="157"/>
    </row>
    <row r="9" spans="1:15" ht="12" customHeight="1">
      <c r="C9" s="67" t="s">
        <v>197</v>
      </c>
      <c r="D9" s="5"/>
      <c r="E9" s="59">
        <v>46.3</v>
      </c>
      <c r="F9" s="112">
        <v>40.700000000000031</v>
      </c>
      <c r="G9" s="112"/>
      <c r="H9" s="59">
        <v>79.8</v>
      </c>
      <c r="I9" s="112">
        <v>1.2000000000000342</v>
      </c>
      <c r="J9" s="112"/>
      <c r="K9" s="112">
        <v>218.6</v>
      </c>
      <c r="L9" s="112">
        <v>134.69999999999999</v>
      </c>
      <c r="O9" s="157"/>
    </row>
    <row r="10" spans="1:15" ht="12" customHeight="1">
      <c r="C10" s="67" t="s">
        <v>196</v>
      </c>
      <c r="D10" s="5"/>
      <c r="E10" s="59">
        <v>49.2</v>
      </c>
      <c r="F10" s="112">
        <v>33.5</v>
      </c>
      <c r="G10" s="112"/>
      <c r="H10" s="59">
        <v>49.2</v>
      </c>
      <c r="I10" s="112">
        <v>33.5</v>
      </c>
      <c r="J10" s="112"/>
      <c r="K10" s="112">
        <v>167.3</v>
      </c>
      <c r="L10" s="112">
        <v>167.3</v>
      </c>
      <c r="O10" s="157"/>
    </row>
    <row r="11" spans="1:15" ht="12" customHeight="1">
      <c r="C11" s="67" t="s">
        <v>195</v>
      </c>
      <c r="D11" s="5"/>
      <c r="E11" s="59">
        <v>5.0999999999999996</v>
      </c>
      <c r="F11" s="112">
        <v>8.5</v>
      </c>
      <c r="G11" s="112"/>
      <c r="H11" s="59">
        <v>5.0999999999999996</v>
      </c>
      <c r="I11" s="112">
        <v>8.5</v>
      </c>
      <c r="J11" s="112"/>
      <c r="K11" s="112">
        <v>23.6</v>
      </c>
      <c r="L11" s="112">
        <v>23.6</v>
      </c>
      <c r="O11" s="157"/>
    </row>
    <row r="12" spans="1:15" ht="12" customHeight="1">
      <c r="C12" s="67" t="s">
        <v>268</v>
      </c>
      <c r="D12" s="5"/>
      <c r="E12" s="59">
        <v>6.1</v>
      </c>
      <c r="F12" s="112">
        <v>0.2</v>
      </c>
      <c r="G12" s="112"/>
      <c r="H12" s="59">
        <v>6.1</v>
      </c>
      <c r="I12" s="112">
        <v>0.2</v>
      </c>
      <c r="J12" s="112"/>
      <c r="K12" s="112">
        <v>39.700000000000003</v>
      </c>
      <c r="L12" s="112">
        <v>39.700000000000003</v>
      </c>
      <c r="O12" s="157"/>
    </row>
    <row r="13" spans="1:15" ht="12" customHeight="1">
      <c r="C13" s="61" t="s">
        <v>266</v>
      </c>
      <c r="D13" s="5"/>
      <c r="E13" s="113">
        <f>SUM(E8:E12)</f>
        <v>132.19999999999999</v>
      </c>
      <c r="F13" s="113">
        <f>SUM(F8:F12)</f>
        <v>168.3</v>
      </c>
      <c r="G13" s="112"/>
      <c r="H13" s="113">
        <f>SUM(H8:H12)</f>
        <v>165.7</v>
      </c>
      <c r="I13" s="113">
        <f>SUM(I8:I12)</f>
        <v>128.80000000000001</v>
      </c>
      <c r="J13" s="112"/>
      <c r="K13" s="113">
        <f>SUM(K8:K12)</f>
        <v>595.9</v>
      </c>
      <c r="L13" s="113">
        <f>SUM(L8:L12)</f>
        <v>512</v>
      </c>
      <c r="O13" s="157"/>
    </row>
    <row r="14" spans="1:15" ht="12" customHeight="1">
      <c r="O14" s="157"/>
    </row>
    <row r="15" spans="1:15">
      <c r="O15" s="157"/>
    </row>
    <row r="16" spans="1:15">
      <c r="O16" s="157"/>
    </row>
  </sheetData>
  <mergeCells count="6">
    <mergeCell ref="E6:F7"/>
    <mergeCell ref="H6:I7"/>
    <mergeCell ref="K3:L3"/>
    <mergeCell ref="K4:L4"/>
    <mergeCell ref="E3:I3"/>
    <mergeCell ref="E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N310"/>
  <sheetViews>
    <sheetView showGridLines="0" topLeftCell="A250" zoomScaleNormal="100" workbookViewId="0">
      <selection activeCell="N113" sqref="N113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1" width="10.7109375" style="5" customWidth="1"/>
    <col min="12" max="12" width="9.140625" style="5"/>
    <col min="13" max="13" width="20.7109375" customWidth="1"/>
  </cols>
  <sheetData>
    <row r="1" spans="2:13" ht="12" customHeight="1">
      <c r="B1" s="179"/>
      <c r="C1" s="8"/>
      <c r="D1" s="8"/>
      <c r="K1"/>
      <c r="L1"/>
      <c r="M1" s="157"/>
    </row>
    <row r="2" spans="2:13" ht="12" customHeight="1">
      <c r="B2" s="199" t="s">
        <v>221</v>
      </c>
      <c r="C2" s="8"/>
      <c r="D2" s="8"/>
      <c r="K2"/>
      <c r="L2"/>
      <c r="M2" s="157"/>
    </row>
    <row r="3" spans="2:13" s="8" customFormat="1" ht="12" customHeight="1">
      <c r="B3" s="179"/>
      <c r="C3" s="205" t="s">
        <v>231</v>
      </c>
      <c r="D3" s="9"/>
      <c r="E3" s="9"/>
      <c r="F3" s="9"/>
      <c r="G3" s="9"/>
      <c r="H3" s="9"/>
      <c r="I3" s="9"/>
      <c r="J3" s="9"/>
      <c r="K3" s="9"/>
      <c r="M3" s="164"/>
    </row>
    <row r="4" spans="2:13" ht="12" customHeight="1">
      <c r="K4"/>
      <c r="L4"/>
      <c r="M4" s="157"/>
    </row>
    <row r="5" spans="2:13" ht="12" customHeight="1">
      <c r="B5" s="199" t="s">
        <v>222</v>
      </c>
      <c r="C5" s="70"/>
      <c r="D5" s="11"/>
      <c r="E5" s="11"/>
      <c r="F5" s="58"/>
      <c r="G5" s="58"/>
      <c r="H5" s="99"/>
      <c r="I5" s="99"/>
      <c r="J5" s="99"/>
      <c r="K5" s="99"/>
      <c r="L5"/>
      <c r="M5" s="157"/>
    </row>
    <row r="6" spans="2:13" ht="12" customHeight="1">
      <c r="C6" s="205" t="s">
        <v>230</v>
      </c>
      <c r="K6" s="10"/>
      <c r="L6"/>
      <c r="M6" s="157"/>
    </row>
    <row r="7" spans="2:13" ht="12" customHeight="1">
      <c r="K7"/>
      <c r="L7"/>
      <c r="M7" s="157"/>
    </row>
    <row r="8" spans="2:13" ht="12" customHeight="1" thickBot="1">
      <c r="C8" s="115" t="s">
        <v>176</v>
      </c>
      <c r="D8" s="115"/>
      <c r="E8" s="115"/>
      <c r="F8" s="115"/>
      <c r="G8" s="115"/>
      <c r="H8" s="116"/>
      <c r="I8" s="115"/>
      <c r="J8" s="115"/>
      <c r="K8" s="12"/>
      <c r="L8"/>
      <c r="M8" s="157"/>
    </row>
    <row r="9" spans="2:13" ht="12" customHeight="1">
      <c r="C9" s="117"/>
      <c r="D9" s="117"/>
      <c r="E9" s="117"/>
      <c r="F9" s="117"/>
      <c r="G9" s="117"/>
      <c r="H9" s="281" t="s">
        <v>8</v>
      </c>
      <c r="I9" s="281"/>
      <c r="J9" s="281"/>
      <c r="K9" s="5" t="s">
        <v>121</v>
      </c>
      <c r="L9"/>
      <c r="M9" s="157"/>
    </row>
    <row r="10" spans="2:13" ht="12" customHeight="1">
      <c r="C10" s="117"/>
      <c r="D10" s="117"/>
      <c r="E10" s="117"/>
      <c r="F10" s="117"/>
      <c r="G10" s="117"/>
      <c r="H10" s="283" t="s">
        <v>0</v>
      </c>
      <c r="I10" s="283"/>
      <c r="J10" s="283"/>
      <c r="K10" s="57" t="s">
        <v>1</v>
      </c>
      <c r="L10"/>
      <c r="M10" s="157"/>
    </row>
    <row r="11" spans="2:13" ht="12" customHeight="1">
      <c r="C11" s="88"/>
      <c r="D11" s="118"/>
      <c r="E11" s="118"/>
      <c r="F11" s="118"/>
      <c r="G11" s="58"/>
      <c r="H11" s="63">
        <v>2021</v>
      </c>
      <c r="I11" s="65">
        <v>2020</v>
      </c>
      <c r="K11" s="65">
        <v>2020</v>
      </c>
      <c r="L11"/>
      <c r="M11" s="157"/>
    </row>
    <row r="12" spans="2:13" ht="12" customHeight="1">
      <c r="C12" s="58" t="s">
        <v>58</v>
      </c>
      <c r="E12" s="58"/>
      <c r="F12" s="58"/>
      <c r="G12" s="58"/>
      <c r="H12" s="167">
        <v>0.34</v>
      </c>
      <c r="I12" s="167">
        <v>0.47</v>
      </c>
      <c r="J12" s="167"/>
      <c r="K12" s="167">
        <v>0.2</v>
      </c>
      <c r="L12"/>
      <c r="M12" s="157"/>
    </row>
    <row r="13" spans="2:13" ht="12" customHeight="1">
      <c r="C13" s="58" t="s">
        <v>180</v>
      </c>
      <c r="E13" s="58"/>
      <c r="F13" s="58"/>
      <c r="G13" s="58"/>
      <c r="H13" s="167">
        <v>0.55000000000000004</v>
      </c>
      <c r="I13" s="167">
        <v>0.43</v>
      </c>
      <c r="J13" s="167"/>
      <c r="K13" s="167">
        <v>0.5</v>
      </c>
      <c r="L13"/>
      <c r="M13" s="157"/>
    </row>
    <row r="14" spans="2:13" ht="12" customHeight="1">
      <c r="C14" s="58" t="s">
        <v>5</v>
      </c>
      <c r="E14" s="58"/>
      <c r="F14" s="58"/>
      <c r="G14" s="58"/>
      <c r="H14" s="167">
        <v>7.0000000000000007E-2</v>
      </c>
      <c r="I14" s="167">
        <v>0.09</v>
      </c>
      <c r="J14" s="167"/>
      <c r="K14" s="167">
        <v>0.14000000000000001</v>
      </c>
      <c r="L14"/>
      <c r="M14" s="157"/>
    </row>
    <row r="15" spans="2:13" ht="12" customHeight="1">
      <c r="C15" s="58" t="s">
        <v>178</v>
      </c>
      <c r="E15" s="58"/>
      <c r="F15" s="58"/>
      <c r="G15" s="58"/>
      <c r="H15" s="167">
        <v>0</v>
      </c>
      <c r="I15" s="167">
        <v>0.01</v>
      </c>
      <c r="J15" s="167"/>
      <c r="K15" s="167">
        <v>0.02</v>
      </c>
      <c r="L15"/>
      <c r="M15" s="157"/>
    </row>
    <row r="16" spans="2:13" ht="12" customHeight="1">
      <c r="C16" s="118" t="s">
        <v>179</v>
      </c>
      <c r="D16" s="109"/>
      <c r="E16" s="118"/>
      <c r="F16" s="118"/>
      <c r="G16" s="58"/>
      <c r="H16" s="168">
        <v>0.04</v>
      </c>
      <c r="I16" s="168">
        <v>0</v>
      </c>
      <c r="J16" s="167"/>
      <c r="K16" s="168">
        <v>0.14000000000000001</v>
      </c>
      <c r="L16"/>
      <c r="M16" s="157"/>
    </row>
    <row r="17" spans="2:13" ht="12" customHeight="1">
      <c r="C17" s="166" t="s">
        <v>284</v>
      </c>
      <c r="H17" s="8"/>
      <c r="I17" s="8"/>
      <c r="K17"/>
      <c r="L17"/>
      <c r="M17" s="157"/>
    </row>
    <row r="18" spans="2:13" ht="12" customHeight="1">
      <c r="C18" s="166" t="s">
        <v>285</v>
      </c>
      <c r="H18" s="8"/>
      <c r="I18" s="8"/>
      <c r="K18"/>
      <c r="L18"/>
      <c r="M18" s="157"/>
    </row>
    <row r="19" spans="2:13" ht="12" customHeight="1">
      <c r="K19"/>
      <c r="L19"/>
      <c r="M19" s="157"/>
    </row>
    <row r="20" spans="2:13" ht="12" customHeight="1">
      <c r="B20" s="4" t="s">
        <v>223</v>
      </c>
      <c r="C20" s="5"/>
      <c r="D20" s="5"/>
      <c r="E20" s="5"/>
      <c r="F20" s="5"/>
      <c r="G20" s="59"/>
      <c r="H20" s="59"/>
      <c r="I20" s="59"/>
      <c r="J20" s="59"/>
      <c r="K20" s="59"/>
      <c r="M20" s="157"/>
    </row>
    <row r="21" spans="2:13" ht="12" customHeight="1" thickBot="1">
      <c r="C21" s="52"/>
      <c r="D21" s="53"/>
      <c r="E21" s="53"/>
      <c r="F21" s="53"/>
      <c r="G21" s="53"/>
      <c r="H21" s="53"/>
      <c r="I21" s="53"/>
      <c r="J21" s="53"/>
      <c r="K21" s="53"/>
      <c r="L21"/>
      <c r="M21" s="157"/>
    </row>
    <row r="22" spans="2:13" ht="12" customHeight="1">
      <c r="C22" s="117"/>
      <c r="D22" s="117"/>
      <c r="E22" s="117"/>
      <c r="F22" s="117"/>
      <c r="G22" s="117"/>
      <c r="H22" s="281" t="s">
        <v>8</v>
      </c>
      <c r="I22" s="281"/>
      <c r="J22" s="281"/>
      <c r="K22" s="5" t="s">
        <v>121</v>
      </c>
      <c r="L22"/>
      <c r="M22" s="157"/>
    </row>
    <row r="23" spans="2:13" ht="12" customHeight="1">
      <c r="C23" s="117"/>
      <c r="D23" s="117"/>
      <c r="E23" s="117"/>
      <c r="F23" s="117"/>
      <c r="G23" s="117"/>
      <c r="H23" s="283" t="s">
        <v>0</v>
      </c>
      <c r="I23" s="283"/>
      <c r="J23" s="283"/>
      <c r="K23" s="215" t="s">
        <v>1</v>
      </c>
      <c r="L23"/>
      <c r="M23" s="157"/>
    </row>
    <row r="24" spans="2:13" ht="12" customHeight="1">
      <c r="C24" s="88" t="s">
        <v>9</v>
      </c>
      <c r="D24" s="118"/>
      <c r="E24" s="118"/>
      <c r="F24" s="118"/>
      <c r="G24" s="58"/>
      <c r="H24" s="63">
        <v>2021</v>
      </c>
      <c r="I24" s="65">
        <v>2020</v>
      </c>
      <c r="J24" s="8"/>
      <c r="K24" s="216">
        <v>2020</v>
      </c>
      <c r="L24"/>
      <c r="M24" s="157"/>
    </row>
    <row r="25" spans="2:13" ht="12" customHeight="1">
      <c r="C25" s="5" t="s">
        <v>30</v>
      </c>
      <c r="D25" s="5"/>
      <c r="E25" s="5"/>
      <c r="F25" s="5"/>
      <c r="G25" s="59"/>
      <c r="H25" s="59">
        <v>-78.3</v>
      </c>
      <c r="I25" s="59">
        <v>-135.60000000000002</v>
      </c>
      <c r="J25" s="59"/>
      <c r="K25" s="59">
        <v>-369.8</v>
      </c>
      <c r="L25"/>
      <c r="M25" s="157"/>
    </row>
    <row r="26" spans="2:13" ht="12" customHeight="1">
      <c r="C26" s="5" t="s">
        <v>31</v>
      </c>
      <c r="D26" s="5"/>
      <c r="E26" s="5"/>
      <c r="F26" s="5"/>
      <c r="G26" s="59"/>
      <c r="H26" s="59">
        <v>-3.8000000000000003</v>
      </c>
      <c r="I26" s="59">
        <v>-6</v>
      </c>
      <c r="J26" s="59"/>
      <c r="K26" s="59">
        <v>-17.2</v>
      </c>
      <c r="M26" s="157"/>
    </row>
    <row r="27" spans="2:13" ht="12" customHeight="1">
      <c r="C27" s="5" t="s">
        <v>36</v>
      </c>
      <c r="D27" s="5"/>
      <c r="E27" s="5"/>
      <c r="F27" s="5"/>
      <c r="G27" s="59"/>
      <c r="H27" s="59">
        <v>-9.6999999999999993</v>
      </c>
      <c r="I27" s="59">
        <v>-11.9</v>
      </c>
      <c r="J27" s="59"/>
      <c r="K27" s="59">
        <v>-39.200000000000003</v>
      </c>
      <c r="M27" s="157"/>
    </row>
    <row r="28" spans="2:13" ht="12" customHeight="1">
      <c r="C28" s="55" t="s">
        <v>32</v>
      </c>
      <c r="D28" s="55"/>
      <c r="E28" s="183"/>
      <c r="F28" s="54"/>
      <c r="G28" s="69"/>
      <c r="H28" s="60">
        <f>SUM(H25:H27)</f>
        <v>-91.8</v>
      </c>
      <c r="I28" s="60">
        <v>-153.50000000000003</v>
      </c>
      <c r="J28" s="59"/>
      <c r="K28" s="60">
        <v>-426.2</v>
      </c>
      <c r="M28" s="157"/>
    </row>
    <row r="29" spans="2:13" ht="12" customHeight="1">
      <c r="C29" s="5" t="s">
        <v>33</v>
      </c>
      <c r="D29" s="5"/>
      <c r="E29" s="184"/>
      <c r="F29" s="5"/>
      <c r="G29" s="59"/>
      <c r="H29" s="59">
        <v>-1.8</v>
      </c>
      <c r="I29" s="59">
        <v>-4.7</v>
      </c>
      <c r="J29" s="59"/>
      <c r="K29" s="59">
        <v>-2.8</v>
      </c>
      <c r="M29" s="157"/>
    </row>
    <row r="30" spans="2:13" ht="12" customHeight="1">
      <c r="C30" s="58" t="s">
        <v>29</v>
      </c>
      <c r="D30" s="5"/>
      <c r="E30" s="184"/>
      <c r="F30" s="5"/>
      <c r="G30" s="59"/>
      <c r="H30" s="59">
        <v>43.3</v>
      </c>
      <c r="I30" s="59">
        <v>67.599999999999994</v>
      </c>
      <c r="J30" s="59"/>
      <c r="K30" s="59">
        <v>222.3</v>
      </c>
      <c r="M30" s="157"/>
    </row>
    <row r="31" spans="2:13" ht="12" customHeight="1">
      <c r="C31" s="58" t="s">
        <v>34</v>
      </c>
      <c r="D31" s="5"/>
      <c r="E31" s="184"/>
      <c r="F31" s="5"/>
      <c r="G31" s="59"/>
      <c r="H31" s="59">
        <v>2.2000000000000002</v>
      </c>
      <c r="I31" s="59">
        <v>2.8</v>
      </c>
      <c r="J31" s="59"/>
      <c r="K31" s="59">
        <v>8.5</v>
      </c>
      <c r="M31" s="157"/>
    </row>
    <row r="32" spans="2:13" ht="12" customHeight="1">
      <c r="C32" s="55" t="s">
        <v>83</v>
      </c>
      <c r="D32" s="55"/>
      <c r="E32" s="183"/>
      <c r="F32" s="55"/>
      <c r="G32" s="69"/>
      <c r="H32" s="60">
        <f>SUM(H28:H31)</f>
        <v>-48.099999999999994</v>
      </c>
      <c r="I32" s="60">
        <v>-87.800000000000026</v>
      </c>
      <c r="J32" s="69"/>
      <c r="K32" s="60">
        <v>-198.2</v>
      </c>
      <c r="M32" s="157"/>
    </row>
    <row r="33" spans="2:14" ht="12" customHeight="1">
      <c r="C33" s="5"/>
      <c r="D33" s="5"/>
      <c r="E33" s="182"/>
      <c r="F33" s="5"/>
      <c r="G33" s="59"/>
      <c r="H33" s="59"/>
      <c r="I33" s="59"/>
      <c r="J33" s="59"/>
      <c r="M33" s="157"/>
    </row>
    <row r="34" spans="2:14" ht="12" customHeight="1">
      <c r="B34" s="4" t="s">
        <v>224</v>
      </c>
      <c r="K34"/>
      <c r="L34"/>
      <c r="M34" s="157"/>
    </row>
    <row r="35" spans="2:14" ht="12" customHeight="1">
      <c r="B35" s="4"/>
      <c r="K35"/>
      <c r="L35"/>
      <c r="M35" s="157"/>
    </row>
    <row r="36" spans="2:14" ht="12" customHeight="1" thickBot="1">
      <c r="C36" s="115" t="s">
        <v>84</v>
      </c>
      <c r="D36" s="115"/>
      <c r="E36" s="115"/>
      <c r="F36" s="115"/>
      <c r="G36" s="115"/>
      <c r="H36" s="115"/>
      <c r="I36" s="115"/>
      <c r="J36" s="115"/>
      <c r="K36" s="12"/>
      <c r="L36"/>
      <c r="M36" s="157"/>
    </row>
    <row r="37" spans="2:14" ht="12" customHeight="1">
      <c r="C37" s="117"/>
      <c r="D37" s="117"/>
      <c r="E37" s="117"/>
      <c r="F37" s="117"/>
      <c r="G37" s="117"/>
      <c r="H37" s="281" t="s">
        <v>8</v>
      </c>
      <c r="I37" s="281"/>
      <c r="J37" s="281"/>
      <c r="K37" s="5" t="s">
        <v>121</v>
      </c>
      <c r="M37" s="157"/>
    </row>
    <row r="38" spans="2:14" ht="12" customHeight="1">
      <c r="C38" s="117"/>
      <c r="D38" s="117"/>
      <c r="E38" s="117"/>
      <c r="F38" s="117"/>
      <c r="G38" s="117"/>
      <c r="H38" s="283" t="s">
        <v>0</v>
      </c>
      <c r="I38" s="283"/>
      <c r="J38" s="283"/>
      <c r="K38" s="57" t="s">
        <v>1</v>
      </c>
      <c r="M38" s="157"/>
    </row>
    <row r="39" spans="2:14" ht="12" customHeight="1">
      <c r="C39" s="88" t="s">
        <v>9</v>
      </c>
      <c r="D39" s="118"/>
      <c r="E39" s="118"/>
      <c r="F39" s="118"/>
      <c r="G39" s="58"/>
      <c r="H39" s="63">
        <v>2021</v>
      </c>
      <c r="I39" s="65">
        <v>2020</v>
      </c>
      <c r="K39" s="54">
        <v>2020</v>
      </c>
      <c r="M39" s="157"/>
    </row>
    <row r="40" spans="2:14" ht="12" customHeight="1">
      <c r="C40" s="154"/>
      <c r="D40" s="58"/>
      <c r="E40" s="58"/>
      <c r="F40" s="58"/>
      <c r="G40" s="58"/>
      <c r="H40" s="119"/>
      <c r="I40" s="120"/>
      <c r="K40" s="62"/>
      <c r="M40" s="157"/>
    </row>
    <row r="41" spans="2:14" ht="12" customHeight="1">
      <c r="C41" s="70" t="s">
        <v>81</v>
      </c>
      <c r="D41" s="58"/>
      <c r="E41" s="58"/>
      <c r="F41" s="58"/>
      <c r="G41" s="58"/>
      <c r="H41" s="119"/>
      <c r="I41" s="120"/>
      <c r="K41" s="62"/>
      <c r="M41" s="157"/>
    </row>
    <row r="42" spans="2:14" ht="12" customHeight="1">
      <c r="C42" s="58" t="s">
        <v>82</v>
      </c>
      <c r="E42" s="58"/>
      <c r="F42" s="58"/>
      <c r="G42" s="58"/>
      <c r="H42" s="102">
        <v>-24.1</v>
      </c>
      <c r="I42" s="102">
        <v>-37.6</v>
      </c>
      <c r="J42" s="102"/>
      <c r="K42" s="102">
        <v>-125.4</v>
      </c>
      <c r="M42" s="221"/>
    </row>
    <row r="43" spans="2:14" ht="12" customHeight="1">
      <c r="C43" s="58" t="s">
        <v>85</v>
      </c>
      <c r="E43" s="58"/>
      <c r="F43" s="58"/>
      <c r="G43" s="58"/>
      <c r="H43" s="102">
        <v>-76.5</v>
      </c>
      <c r="I43" s="102">
        <v>-1</v>
      </c>
      <c r="J43" s="102"/>
      <c r="K43" s="102">
        <v>-105.2</v>
      </c>
      <c r="M43" s="222"/>
    </row>
    <row r="44" spans="2:14" ht="12" customHeight="1">
      <c r="C44" s="58" t="s">
        <v>86</v>
      </c>
      <c r="E44" s="58"/>
      <c r="F44" s="58"/>
      <c r="G44" s="58"/>
      <c r="H44" s="102">
        <v>0</v>
      </c>
      <c r="I44" s="101">
        <v>-5.2</v>
      </c>
      <c r="J44" s="102"/>
      <c r="K44" s="101">
        <v>-34.9</v>
      </c>
      <c r="M44" s="157"/>
    </row>
    <row r="45" spans="2:14" ht="12" customHeight="1">
      <c r="C45" s="61" t="s">
        <v>56</v>
      </c>
      <c r="D45" s="7"/>
      <c r="E45" s="7"/>
      <c r="F45" s="121"/>
      <c r="G45" s="58"/>
      <c r="H45" s="103">
        <f>SUM(H42:H44)</f>
        <v>-100.6</v>
      </c>
      <c r="I45" s="103">
        <v>-43.800000000000004</v>
      </c>
      <c r="J45" s="99"/>
      <c r="K45" s="103">
        <v>-265.5</v>
      </c>
      <c r="M45" s="157"/>
    </row>
    <row r="46" spans="2:14" ht="12" customHeight="1">
      <c r="C46" s="70"/>
      <c r="D46" s="11"/>
      <c r="E46" s="11"/>
      <c r="F46" s="58"/>
      <c r="G46" s="58"/>
      <c r="H46" s="99"/>
      <c r="I46" s="99"/>
      <c r="J46" s="99"/>
      <c r="K46" s="99"/>
      <c r="M46" s="157"/>
    </row>
    <row r="47" spans="2:14" ht="12" customHeight="1">
      <c r="C47" s="70" t="s">
        <v>199</v>
      </c>
      <c r="D47" s="11"/>
      <c r="E47" s="11"/>
      <c r="F47" s="58"/>
      <c r="G47" s="58"/>
      <c r="H47" s="99"/>
      <c r="I47" s="99"/>
      <c r="J47" s="99"/>
      <c r="K47" s="99"/>
      <c r="M47" s="157"/>
    </row>
    <row r="48" spans="2:14" ht="12" customHeight="1">
      <c r="C48" s="58" t="s">
        <v>82</v>
      </c>
      <c r="D48" s="11"/>
      <c r="E48" s="11"/>
      <c r="F48" s="58"/>
      <c r="G48" s="58"/>
      <c r="H48" s="102">
        <v>-75.8</v>
      </c>
      <c r="I48" s="102">
        <v>-67.599999999999994</v>
      </c>
      <c r="J48" s="102"/>
      <c r="K48" s="102">
        <v>-296.3</v>
      </c>
      <c r="M48" s="219"/>
      <c r="N48" s="220"/>
    </row>
    <row r="49" spans="3:13" ht="12" customHeight="1">
      <c r="C49" s="61" t="s">
        <v>56</v>
      </c>
      <c r="D49" s="61"/>
      <c r="E49" s="61"/>
      <c r="F49" s="61"/>
      <c r="G49" s="58"/>
      <c r="H49" s="103">
        <f>SUM(H48:H48)</f>
        <v>-75.8</v>
      </c>
      <c r="I49" s="103">
        <v>-67.599999999999994</v>
      </c>
      <c r="J49" s="99"/>
      <c r="K49" s="103">
        <v>-296.3</v>
      </c>
      <c r="M49" s="157"/>
    </row>
    <row r="50" spans="3:13" ht="12" customHeight="1">
      <c r="M50" s="157"/>
    </row>
    <row r="51" spans="3:13" ht="12" customHeight="1">
      <c r="M51" s="157"/>
    </row>
    <row r="52" spans="3:13" ht="12" customHeight="1" thickBot="1">
      <c r="C52" s="115" t="s">
        <v>207</v>
      </c>
      <c r="D52" s="115"/>
      <c r="E52" s="115"/>
      <c r="F52" s="115"/>
      <c r="G52" s="115"/>
      <c r="H52" s="116"/>
      <c r="I52" s="115"/>
      <c r="J52" s="115"/>
      <c r="K52" s="12"/>
      <c r="M52" s="157"/>
    </row>
    <row r="53" spans="3:13" ht="12" customHeight="1">
      <c r="C53" s="117"/>
      <c r="D53" s="117"/>
      <c r="E53" s="117"/>
      <c r="F53" s="117"/>
      <c r="G53" s="117"/>
      <c r="H53" s="281" t="s">
        <v>8</v>
      </c>
      <c r="I53" s="281"/>
      <c r="J53" s="281"/>
      <c r="K53" s="5" t="s">
        <v>121</v>
      </c>
      <c r="M53" s="157"/>
    </row>
    <row r="54" spans="3:13" ht="12" customHeight="1">
      <c r="C54" s="117"/>
      <c r="D54" s="117"/>
      <c r="E54" s="117"/>
      <c r="F54" s="117"/>
      <c r="G54" s="117"/>
      <c r="H54" s="283" t="s">
        <v>0</v>
      </c>
      <c r="I54" s="283"/>
      <c r="J54" s="283"/>
      <c r="K54" s="57" t="s">
        <v>1</v>
      </c>
      <c r="M54" s="157"/>
    </row>
    <row r="55" spans="3:13" ht="12" customHeight="1">
      <c r="C55" s="88" t="s">
        <v>9</v>
      </c>
      <c r="D55" s="118"/>
      <c r="E55" s="118"/>
      <c r="F55" s="118"/>
      <c r="G55" s="58"/>
      <c r="H55" s="63">
        <v>2021</v>
      </c>
      <c r="I55" s="65">
        <v>2020</v>
      </c>
      <c r="K55" s="54">
        <v>2020</v>
      </c>
      <c r="M55" s="157"/>
    </row>
    <row r="56" spans="3:13" ht="12" customHeight="1">
      <c r="C56" s="66" t="s">
        <v>190</v>
      </c>
      <c r="E56" s="58"/>
      <c r="F56" s="58"/>
      <c r="G56" s="58"/>
      <c r="H56" s="102">
        <v>-37.700000000000003</v>
      </c>
      <c r="I56" s="102">
        <v>-49.5</v>
      </c>
      <c r="J56" s="102"/>
      <c r="K56" s="102">
        <v>-176.2</v>
      </c>
      <c r="M56" s="218"/>
    </row>
    <row r="57" spans="3:13" ht="12" customHeight="1">
      <c r="C57" s="66" t="s">
        <v>246</v>
      </c>
      <c r="E57" s="58"/>
      <c r="F57" s="58"/>
      <c r="G57" s="58"/>
      <c r="H57" s="102">
        <v>-1.1999999999999993</v>
      </c>
      <c r="I57" s="102">
        <v>-2.3000000000000007</v>
      </c>
      <c r="J57" s="102"/>
      <c r="K57" s="102">
        <v>-0.79999999999999716</v>
      </c>
      <c r="M57" s="218"/>
    </row>
    <row r="58" spans="3:13" ht="12" customHeight="1">
      <c r="C58" s="118" t="s">
        <v>273</v>
      </c>
      <c r="E58" s="58"/>
      <c r="F58" s="58"/>
      <c r="G58" s="58"/>
      <c r="H58" s="102">
        <v>16.7</v>
      </c>
      <c r="I58" s="102">
        <v>23.1</v>
      </c>
      <c r="J58" s="102"/>
      <c r="K58" s="102">
        <v>87.8</v>
      </c>
      <c r="M58" s="218"/>
    </row>
    <row r="59" spans="3:13" ht="12" customHeight="1">
      <c r="C59" s="61" t="s">
        <v>56</v>
      </c>
      <c r="D59" s="7"/>
      <c r="E59" s="7"/>
      <c r="F59" s="121"/>
      <c r="G59" s="58"/>
      <c r="H59" s="103">
        <f>SUM(H56:H58)</f>
        <v>-22.200000000000006</v>
      </c>
      <c r="I59" s="103">
        <v>-28.699999999999996</v>
      </c>
      <c r="J59" s="99"/>
      <c r="K59" s="103">
        <v>-89.2</v>
      </c>
      <c r="M59" s="157"/>
    </row>
    <row r="60" spans="3:13" ht="12" customHeight="1">
      <c r="C60" s="286" t="s">
        <v>280</v>
      </c>
      <c r="D60" s="286"/>
      <c r="E60" s="286"/>
      <c r="F60" s="286"/>
      <c r="G60" s="286"/>
      <c r="H60" s="286"/>
      <c r="I60" s="286"/>
      <c r="J60" s="286"/>
      <c r="K60" s="286"/>
      <c r="M60" s="157"/>
    </row>
    <row r="61" spans="3:13" ht="12" customHeight="1">
      <c r="C61" s="260"/>
      <c r="D61" s="260"/>
      <c r="E61" s="260"/>
      <c r="F61" s="260"/>
      <c r="G61" s="260"/>
      <c r="H61" s="260"/>
      <c r="I61" s="260"/>
      <c r="J61" s="260"/>
      <c r="K61" s="260"/>
      <c r="M61" s="157"/>
    </row>
    <row r="62" spans="3:13" ht="12" customHeight="1">
      <c r="C62" s="5"/>
      <c r="M62" s="157"/>
    </row>
    <row r="63" spans="3:13" ht="12" customHeight="1">
      <c r="M63" s="157"/>
    </row>
    <row r="64" spans="3:13" ht="12" customHeight="1" thickBot="1">
      <c r="C64" s="122" t="s">
        <v>256</v>
      </c>
      <c r="D64" s="115"/>
      <c r="E64" s="115"/>
      <c r="F64" s="115"/>
      <c r="G64" s="115"/>
      <c r="H64" s="116"/>
      <c r="I64" s="115"/>
      <c r="J64" s="115"/>
      <c r="K64" s="12"/>
      <c r="M64" s="157"/>
    </row>
    <row r="65" spans="3:13" ht="12" customHeight="1">
      <c r="C65" s="117"/>
      <c r="D65" s="117"/>
      <c r="E65" s="117"/>
      <c r="F65" s="117"/>
      <c r="G65" s="117"/>
      <c r="H65" s="281" t="s">
        <v>8</v>
      </c>
      <c r="I65" s="281"/>
      <c r="J65" s="281"/>
      <c r="K65" s="5" t="s">
        <v>121</v>
      </c>
      <c r="M65" s="157"/>
    </row>
    <row r="66" spans="3:13" ht="12" customHeight="1">
      <c r="C66" s="117"/>
      <c r="D66" s="117"/>
      <c r="E66" s="117"/>
      <c r="F66" s="117"/>
      <c r="G66" s="117"/>
      <c r="H66" s="283" t="s">
        <v>0</v>
      </c>
      <c r="I66" s="283"/>
      <c r="J66" s="283"/>
      <c r="K66" s="57" t="s">
        <v>1</v>
      </c>
      <c r="M66" s="157"/>
    </row>
    <row r="67" spans="3:13" ht="12" customHeight="1">
      <c r="C67" s="88" t="s">
        <v>9</v>
      </c>
      <c r="D67" s="118"/>
      <c r="E67" s="118"/>
      <c r="F67" s="118"/>
      <c r="G67" s="58"/>
      <c r="H67" s="63">
        <v>2021</v>
      </c>
      <c r="I67" s="65">
        <v>2020</v>
      </c>
      <c r="K67" s="54">
        <v>2020</v>
      </c>
      <c r="M67" s="157"/>
    </row>
    <row r="68" spans="3:13" ht="12" customHeight="1">
      <c r="C68" s="58" t="s">
        <v>87</v>
      </c>
      <c r="E68" s="58"/>
      <c r="F68" s="58"/>
      <c r="G68" s="58"/>
      <c r="H68" s="102">
        <v>0</v>
      </c>
      <c r="I68" s="102">
        <v>-51.4</v>
      </c>
      <c r="J68" s="102"/>
      <c r="K68" s="102">
        <v>-107.4</v>
      </c>
      <c r="M68" s="157"/>
    </row>
    <row r="69" spans="3:13" ht="12" customHeight="1">
      <c r="C69" s="58" t="s">
        <v>57</v>
      </c>
      <c r="E69" s="58"/>
      <c r="F69" s="58"/>
      <c r="G69" s="58"/>
      <c r="H69" s="102">
        <v>0</v>
      </c>
      <c r="I69" s="102">
        <v>0</v>
      </c>
      <c r="J69" s="102"/>
      <c r="K69" s="102">
        <v>-1</v>
      </c>
      <c r="M69" s="157"/>
    </row>
    <row r="70" spans="3:13" ht="12" customHeight="1">
      <c r="C70" s="61" t="s">
        <v>56</v>
      </c>
      <c r="D70" s="7"/>
      <c r="E70" s="7"/>
      <c r="F70" s="121"/>
      <c r="G70" s="58"/>
      <c r="H70" s="103">
        <f>SUM(H68:H69)</f>
        <v>0</v>
      </c>
      <c r="I70" s="103">
        <v>-51.4</v>
      </c>
      <c r="J70" s="99"/>
      <c r="K70" s="103">
        <v>-108.4</v>
      </c>
      <c r="M70" s="157"/>
    </row>
    <row r="71" spans="3:13" ht="12" customHeight="1">
      <c r="M71" s="157"/>
    </row>
    <row r="72" spans="3:13" ht="12" customHeight="1">
      <c r="M72" s="157"/>
    </row>
    <row r="73" spans="3:13" ht="12" customHeight="1">
      <c r="M73" s="157"/>
    </row>
    <row r="74" spans="3:13" ht="12" customHeight="1" thickBot="1">
      <c r="C74" s="115" t="s">
        <v>88</v>
      </c>
      <c r="D74" s="115"/>
      <c r="E74" s="115"/>
      <c r="F74" s="115"/>
      <c r="G74" s="115"/>
      <c r="H74" s="116"/>
      <c r="I74" s="115"/>
      <c r="J74" s="115"/>
      <c r="K74" s="12"/>
      <c r="M74" s="157"/>
    </row>
    <row r="75" spans="3:13" ht="12" customHeight="1">
      <c r="C75" s="117"/>
      <c r="D75" s="117"/>
      <c r="E75" s="117"/>
      <c r="F75" s="117"/>
      <c r="G75" s="117"/>
      <c r="H75" s="281" t="s">
        <v>8</v>
      </c>
      <c r="I75" s="281"/>
      <c r="J75" s="281"/>
      <c r="K75" s="5" t="s">
        <v>121</v>
      </c>
      <c r="M75" s="157"/>
    </row>
    <row r="76" spans="3:13" ht="12" customHeight="1">
      <c r="C76" s="117"/>
      <c r="D76" s="117"/>
      <c r="E76" s="117"/>
      <c r="F76" s="117"/>
      <c r="G76" s="117"/>
      <c r="H76" s="283" t="s">
        <v>0</v>
      </c>
      <c r="I76" s="283"/>
      <c r="J76" s="283"/>
      <c r="K76" s="57" t="s">
        <v>1</v>
      </c>
      <c r="M76" s="157"/>
    </row>
    <row r="77" spans="3:13" ht="12" customHeight="1">
      <c r="C77" s="88" t="s">
        <v>9</v>
      </c>
      <c r="D77" s="118"/>
      <c r="E77" s="118"/>
      <c r="F77" s="118"/>
      <c r="G77" s="58"/>
      <c r="H77" s="63">
        <v>2021</v>
      </c>
      <c r="I77" s="65">
        <v>2020</v>
      </c>
      <c r="K77" s="54">
        <v>2020</v>
      </c>
      <c r="M77" s="157"/>
    </row>
    <row r="78" spans="3:13" ht="12" customHeight="1">
      <c r="C78" s="58" t="s">
        <v>89</v>
      </c>
      <c r="E78" s="58"/>
      <c r="F78" s="58"/>
      <c r="G78" s="58"/>
      <c r="H78" s="102">
        <v>0</v>
      </c>
      <c r="I78" s="102">
        <v>-0.3</v>
      </c>
      <c r="J78" s="102"/>
      <c r="K78" s="102">
        <v>-22.2</v>
      </c>
      <c r="M78" s="157"/>
    </row>
    <row r="79" spans="3:13" ht="12" customHeight="1">
      <c r="C79" s="58" t="s">
        <v>90</v>
      </c>
      <c r="E79" s="58"/>
      <c r="F79" s="58"/>
      <c r="G79" s="58"/>
      <c r="H79" s="102">
        <v>0</v>
      </c>
      <c r="I79" s="102">
        <v>0</v>
      </c>
      <c r="J79" s="102"/>
      <c r="K79" s="102">
        <v>0</v>
      </c>
      <c r="M79" s="157"/>
    </row>
    <row r="80" spans="3:13" ht="12" customHeight="1">
      <c r="C80" s="58" t="s">
        <v>91</v>
      </c>
      <c r="E80" s="58"/>
      <c r="F80" s="58"/>
      <c r="G80" s="58"/>
      <c r="H80" s="102">
        <v>2.9</v>
      </c>
      <c r="I80" s="101">
        <v>3</v>
      </c>
      <c r="J80" s="102"/>
      <c r="K80" s="101">
        <v>-4.5</v>
      </c>
      <c r="M80" s="157"/>
    </row>
    <row r="81" spans="2:13" ht="12" customHeight="1">
      <c r="C81" s="58" t="s">
        <v>264</v>
      </c>
      <c r="E81" s="58"/>
      <c r="F81" s="58"/>
      <c r="G81" s="58"/>
      <c r="H81" s="102">
        <v>0</v>
      </c>
      <c r="I81" s="101">
        <v>0</v>
      </c>
      <c r="J81" s="102"/>
      <c r="K81" s="101">
        <v>-12</v>
      </c>
      <c r="M81" s="157"/>
    </row>
    <row r="82" spans="2:13" ht="12" customHeight="1">
      <c r="C82" s="58" t="s">
        <v>2</v>
      </c>
      <c r="E82" s="58"/>
      <c r="F82" s="58"/>
      <c r="G82" s="58"/>
      <c r="H82" s="102">
        <v>0</v>
      </c>
      <c r="I82" s="101">
        <v>0</v>
      </c>
      <c r="J82" s="102"/>
      <c r="K82" s="101">
        <v>0</v>
      </c>
      <c r="M82" s="157"/>
    </row>
    <row r="83" spans="2:13" ht="12" customHeight="1">
      <c r="C83" s="61" t="s">
        <v>56</v>
      </c>
      <c r="D83" s="7"/>
      <c r="E83" s="7"/>
      <c r="F83" s="121"/>
      <c r="G83" s="58"/>
      <c r="H83" s="103">
        <f>SUM(H78:H82)</f>
        <v>2.9</v>
      </c>
      <c r="I83" s="103">
        <v>2.7</v>
      </c>
      <c r="J83" s="99"/>
      <c r="K83" s="103">
        <v>-38.700000000000003</v>
      </c>
      <c r="M83" s="157"/>
    </row>
    <row r="84" spans="2:13" ht="12" customHeight="1">
      <c r="M84" s="157"/>
    </row>
    <row r="85" spans="2:13" ht="12" customHeight="1">
      <c r="B85" s="4" t="s">
        <v>241</v>
      </c>
      <c r="M85" s="157"/>
    </row>
    <row r="86" spans="2:13" ht="12" customHeight="1">
      <c r="M86" s="157"/>
    </row>
    <row r="87" spans="2:13" ht="12" customHeight="1">
      <c r="M87" s="157"/>
    </row>
    <row r="88" spans="2:13" ht="12" customHeight="1">
      <c r="B88" s="4" t="s">
        <v>225</v>
      </c>
      <c r="M88" s="157"/>
    </row>
    <row r="89" spans="2:13" ht="12" customHeight="1">
      <c r="B89" s="4"/>
      <c r="M89" s="157"/>
    </row>
    <row r="90" spans="2:13" ht="12" customHeight="1" thickBot="1">
      <c r="C90" s="115" t="s">
        <v>93</v>
      </c>
      <c r="D90" s="115"/>
      <c r="E90" s="115"/>
      <c r="F90" s="115"/>
      <c r="G90" s="115"/>
      <c r="H90" s="116"/>
      <c r="I90" s="115"/>
      <c r="J90" s="115"/>
      <c r="K90" s="12"/>
      <c r="M90" s="157"/>
    </row>
    <row r="91" spans="2:13" ht="12" customHeight="1">
      <c r="C91" s="117"/>
      <c r="D91" s="117"/>
      <c r="E91" s="117"/>
      <c r="F91" s="117"/>
      <c r="G91" s="117"/>
      <c r="H91" s="281" t="s">
        <v>8</v>
      </c>
      <c r="I91" s="281"/>
      <c r="J91" s="281"/>
      <c r="K91" s="5" t="s">
        <v>121</v>
      </c>
      <c r="M91" s="157"/>
    </row>
    <row r="92" spans="2:13" ht="12" customHeight="1">
      <c r="C92" s="117"/>
      <c r="D92" s="117"/>
      <c r="E92" s="117"/>
      <c r="F92" s="117"/>
      <c r="G92" s="117"/>
      <c r="H92" s="283" t="s">
        <v>0</v>
      </c>
      <c r="I92" s="283"/>
      <c r="J92" s="283"/>
      <c r="K92" s="57" t="s">
        <v>1</v>
      </c>
      <c r="M92" s="157"/>
    </row>
    <row r="93" spans="2:13" ht="12" customHeight="1">
      <c r="C93" s="88" t="s">
        <v>9</v>
      </c>
      <c r="D93" s="118"/>
      <c r="E93" s="118"/>
      <c r="F93" s="118"/>
      <c r="G93" s="58"/>
      <c r="H93" s="63">
        <v>2021</v>
      </c>
      <c r="I93" s="65">
        <v>2020</v>
      </c>
      <c r="K93" s="54">
        <v>2020</v>
      </c>
      <c r="M93" s="157"/>
    </row>
    <row r="94" spans="2:13" ht="12" customHeight="1">
      <c r="C94" s="66" t="s">
        <v>236</v>
      </c>
      <c r="E94" s="58"/>
      <c r="F94" s="58"/>
      <c r="G94" s="58"/>
      <c r="H94" s="102">
        <v>-21.7</v>
      </c>
      <c r="I94" s="102">
        <v>-16.600000000000001</v>
      </c>
      <c r="J94" s="102"/>
      <c r="K94" s="102">
        <v>-80.5</v>
      </c>
      <c r="M94" s="218"/>
    </row>
    <row r="95" spans="2:13" ht="12" customHeight="1">
      <c r="C95" s="66" t="s">
        <v>235</v>
      </c>
      <c r="E95" s="58"/>
      <c r="F95" s="58"/>
      <c r="G95" s="58"/>
      <c r="H95" s="102">
        <v>-2.4</v>
      </c>
      <c r="I95" s="102">
        <v>-3</v>
      </c>
      <c r="J95" s="102"/>
      <c r="K95" s="102">
        <v>-10.7</v>
      </c>
      <c r="M95" s="218"/>
    </row>
    <row r="96" spans="2:13" ht="12" customHeight="1">
      <c r="C96" s="66" t="s">
        <v>92</v>
      </c>
      <c r="E96" s="58"/>
      <c r="F96" s="58"/>
      <c r="G96" s="58"/>
      <c r="H96" s="102">
        <v>2.9</v>
      </c>
      <c r="I96" s="102">
        <v>3.2000000000000028</v>
      </c>
      <c r="J96" s="102"/>
      <c r="K96" s="102">
        <v>12.799999999999994</v>
      </c>
      <c r="M96" s="218"/>
    </row>
    <row r="97" spans="2:13" ht="12" customHeight="1">
      <c r="C97" s="61" t="s">
        <v>56</v>
      </c>
      <c r="D97" s="7"/>
      <c r="E97" s="7"/>
      <c r="F97" s="121"/>
      <c r="G97" s="58"/>
      <c r="H97" s="103">
        <f>SUM(H94:H96)</f>
        <v>-21.2</v>
      </c>
      <c r="I97" s="103">
        <v>-16.399999999999999</v>
      </c>
      <c r="J97" s="99"/>
      <c r="K97" s="103">
        <v>-78.400000000000006</v>
      </c>
      <c r="M97" s="157"/>
    </row>
    <row r="98" spans="2:13" ht="12" customHeight="1">
      <c r="M98" s="157"/>
    </row>
    <row r="99" spans="2:13" ht="12" customHeight="1">
      <c r="M99" s="157"/>
    </row>
    <row r="100" spans="2:13" ht="12" customHeight="1">
      <c r="B100" s="4" t="s">
        <v>226</v>
      </c>
      <c r="M100" s="157"/>
    </row>
    <row r="101" spans="2:13" ht="12" customHeight="1">
      <c r="B101" s="4"/>
      <c r="M101" s="157"/>
    </row>
    <row r="102" spans="2:13" ht="12" customHeight="1" thickBot="1">
      <c r="C102" s="115" t="s">
        <v>94</v>
      </c>
      <c r="D102" s="115"/>
      <c r="E102" s="115"/>
      <c r="F102" s="115"/>
      <c r="G102" s="115"/>
      <c r="H102" s="116"/>
      <c r="I102" s="115"/>
      <c r="J102" s="115"/>
      <c r="K102" s="12"/>
      <c r="M102" s="157"/>
    </row>
    <row r="103" spans="2:13" ht="12" customHeight="1">
      <c r="C103" s="117"/>
      <c r="D103" s="117"/>
      <c r="E103" s="117"/>
      <c r="F103" s="117"/>
      <c r="G103" s="117"/>
      <c r="H103" s="281" t="s">
        <v>8</v>
      </c>
      <c r="I103" s="281"/>
      <c r="J103" s="281"/>
      <c r="K103" s="5" t="s">
        <v>121</v>
      </c>
      <c r="M103" s="157"/>
    </row>
    <row r="104" spans="2:13" ht="12" customHeight="1">
      <c r="C104" s="117"/>
      <c r="D104" s="117"/>
      <c r="E104" s="117"/>
      <c r="F104" s="117"/>
      <c r="G104" s="117"/>
      <c r="H104" s="283" t="s">
        <v>0</v>
      </c>
      <c r="I104" s="283"/>
      <c r="J104" s="283"/>
      <c r="K104" s="57" t="s">
        <v>1</v>
      </c>
      <c r="M104" s="157"/>
    </row>
    <row r="105" spans="2:13" ht="12" customHeight="1">
      <c r="C105" s="88" t="s">
        <v>9</v>
      </c>
      <c r="D105" s="118"/>
      <c r="E105" s="118"/>
      <c r="F105" s="118"/>
      <c r="G105" s="58"/>
      <c r="H105" s="63">
        <v>2021</v>
      </c>
      <c r="I105" s="65">
        <v>2020</v>
      </c>
      <c r="K105" s="54">
        <v>2020</v>
      </c>
      <c r="M105" s="157"/>
    </row>
    <row r="106" spans="2:13" ht="12" customHeight="1">
      <c r="C106" s="66" t="s">
        <v>6</v>
      </c>
      <c r="D106" s="58"/>
      <c r="E106" s="58"/>
      <c r="F106" s="58"/>
      <c r="G106" s="58"/>
      <c r="H106" s="102">
        <v>0</v>
      </c>
      <c r="I106" s="102">
        <v>0.4</v>
      </c>
      <c r="K106" s="102">
        <v>0.8</v>
      </c>
      <c r="M106" s="157"/>
    </row>
    <row r="107" spans="2:13" ht="12" customHeight="1">
      <c r="C107" s="78" t="s">
        <v>95</v>
      </c>
      <c r="E107" s="58"/>
      <c r="F107" s="58"/>
      <c r="G107" s="58"/>
      <c r="H107" s="102">
        <v>-5.3</v>
      </c>
      <c r="I107" s="102">
        <v>14.4</v>
      </c>
      <c r="J107" s="102"/>
      <c r="K107" s="102">
        <v>4.9000000000000004</v>
      </c>
      <c r="M107" s="157"/>
    </row>
    <row r="108" spans="2:13" ht="12" customHeight="1">
      <c r="C108" s="78" t="s">
        <v>290</v>
      </c>
      <c r="E108" s="58"/>
      <c r="F108" s="58"/>
      <c r="G108" s="58"/>
      <c r="H108" s="102">
        <v>-7.7</v>
      </c>
      <c r="I108" s="102">
        <v>0</v>
      </c>
      <c r="J108" s="102"/>
      <c r="K108" s="102">
        <v>0</v>
      </c>
      <c r="M108" s="157"/>
    </row>
    <row r="109" spans="2:13" ht="12" customHeight="1">
      <c r="C109" s="78" t="s">
        <v>292</v>
      </c>
      <c r="E109" s="58"/>
      <c r="F109" s="58"/>
      <c r="G109" s="58"/>
      <c r="H109" s="102">
        <v>9.4</v>
      </c>
      <c r="I109" s="102">
        <v>0</v>
      </c>
      <c r="J109" s="102"/>
      <c r="K109" s="102">
        <v>0</v>
      </c>
      <c r="M109" s="157"/>
    </row>
    <row r="110" spans="2:13" ht="12" customHeight="1">
      <c r="C110" s="78" t="s">
        <v>291</v>
      </c>
      <c r="E110" s="58"/>
      <c r="F110" s="58"/>
      <c r="G110" s="58"/>
      <c r="H110" s="102">
        <v>-7.9</v>
      </c>
      <c r="I110" s="102">
        <v>0</v>
      </c>
      <c r="J110" s="102"/>
      <c r="K110" s="102">
        <v>0</v>
      </c>
      <c r="M110" s="157"/>
    </row>
    <row r="111" spans="2:13" ht="12" customHeight="1">
      <c r="C111" s="66" t="s">
        <v>96</v>
      </c>
      <c r="E111" s="58"/>
      <c r="F111" s="58"/>
      <c r="G111" s="58"/>
      <c r="H111" s="102">
        <v>-0.5</v>
      </c>
      <c r="I111" s="102">
        <v>-7.5000000000000009</v>
      </c>
      <c r="J111" s="102"/>
      <c r="K111" s="102">
        <v>-15.700000000000001</v>
      </c>
      <c r="M111" s="157"/>
    </row>
    <row r="112" spans="2:13" ht="12" customHeight="1">
      <c r="C112" s="61" t="s">
        <v>56</v>
      </c>
      <c r="D112" s="7"/>
      <c r="E112" s="7"/>
      <c r="F112" s="121"/>
      <c r="G112" s="58"/>
      <c r="H112" s="103">
        <f>SUM(H106:H111)</f>
        <v>-12</v>
      </c>
      <c r="I112" s="103">
        <v>7.3</v>
      </c>
      <c r="J112" s="99">
        <v>-121.60000000000001</v>
      </c>
      <c r="K112" s="103">
        <v>-10</v>
      </c>
      <c r="M112" s="157"/>
    </row>
    <row r="113" spans="2:13" ht="12" customHeight="1">
      <c r="M113" s="157"/>
    </row>
    <row r="114" spans="2:13" ht="12" customHeight="1">
      <c r="B114" s="4" t="s">
        <v>227</v>
      </c>
      <c r="M114" s="157"/>
    </row>
    <row r="115" spans="2:13" ht="12" customHeight="1">
      <c r="B115" s="4"/>
      <c r="M115" s="157"/>
    </row>
    <row r="116" spans="2:13" ht="12" customHeight="1" thickBot="1">
      <c r="C116" s="115" t="s">
        <v>97</v>
      </c>
      <c r="D116" s="115"/>
      <c r="E116" s="115"/>
      <c r="F116" s="115"/>
      <c r="G116" s="115"/>
      <c r="H116" s="116"/>
      <c r="I116" s="115"/>
      <c r="J116" s="115"/>
      <c r="K116" s="12"/>
      <c r="M116" s="157"/>
    </row>
    <row r="117" spans="2:13" ht="12" customHeight="1">
      <c r="C117" s="117"/>
      <c r="D117" s="117"/>
      <c r="E117" s="117"/>
      <c r="F117" s="117"/>
      <c r="G117" s="117"/>
      <c r="H117" s="281" t="s">
        <v>8</v>
      </c>
      <c r="I117" s="281"/>
      <c r="J117" s="281"/>
      <c r="K117" s="5" t="s">
        <v>121</v>
      </c>
      <c r="M117" s="157"/>
    </row>
    <row r="118" spans="2:13" ht="12" customHeight="1">
      <c r="C118" s="117"/>
      <c r="D118" s="117"/>
      <c r="E118" s="117"/>
      <c r="F118" s="117"/>
      <c r="G118" s="117"/>
      <c r="H118" s="283" t="s">
        <v>0</v>
      </c>
      <c r="I118" s="283"/>
      <c r="J118" s="283"/>
      <c r="K118" s="57" t="s">
        <v>1</v>
      </c>
      <c r="M118" s="157"/>
    </row>
    <row r="119" spans="2:13" ht="12" customHeight="1">
      <c r="C119" s="88" t="s">
        <v>9</v>
      </c>
      <c r="D119" s="118"/>
      <c r="E119" s="118"/>
      <c r="F119" s="118"/>
      <c r="G119" s="58"/>
      <c r="H119" s="63">
        <v>2021</v>
      </c>
      <c r="I119" s="65">
        <v>2020</v>
      </c>
      <c r="K119" s="54">
        <v>2020</v>
      </c>
      <c r="M119" s="157"/>
    </row>
    <row r="120" spans="2:13" ht="12" customHeight="1">
      <c r="C120" s="66" t="s">
        <v>98</v>
      </c>
      <c r="D120" s="58"/>
      <c r="E120" s="58"/>
      <c r="F120" s="58"/>
      <c r="G120" s="58"/>
      <c r="H120" s="102">
        <v>-3.2</v>
      </c>
      <c r="I120" s="102">
        <v>-2.2000000000000002</v>
      </c>
      <c r="K120" s="102">
        <v>-15.1</v>
      </c>
      <c r="M120" s="157"/>
    </row>
    <row r="121" spans="2:13" ht="12" customHeight="1">
      <c r="C121" s="78" t="s">
        <v>99</v>
      </c>
      <c r="E121" s="58"/>
      <c r="F121" s="58"/>
      <c r="G121" s="58"/>
      <c r="H121" s="102">
        <v>0</v>
      </c>
      <c r="I121" s="102">
        <v>0</v>
      </c>
      <c r="J121" s="102"/>
      <c r="K121" s="102">
        <v>0</v>
      </c>
      <c r="M121" s="157"/>
    </row>
    <row r="122" spans="2:13" ht="12" customHeight="1">
      <c r="C122" s="61" t="s">
        <v>56</v>
      </c>
      <c r="D122" s="7"/>
      <c r="E122" s="7"/>
      <c r="F122" s="121"/>
      <c r="G122" s="58"/>
      <c r="H122" s="103">
        <f>SUM(H120:H121)</f>
        <v>-3.2</v>
      </c>
      <c r="I122" s="103">
        <v>-2.2000000000000002</v>
      </c>
      <c r="J122" s="99">
        <v>-121.60000000000001</v>
      </c>
      <c r="K122" s="103">
        <v>-15.1</v>
      </c>
      <c r="M122" s="157"/>
    </row>
    <row r="123" spans="2:13" ht="12" customHeight="1">
      <c r="M123" s="157"/>
    </row>
    <row r="124" spans="2:13" ht="12" customHeight="1">
      <c r="B124" s="4" t="s">
        <v>228</v>
      </c>
      <c r="M124" s="157"/>
    </row>
    <row r="125" spans="2:13" ht="12" customHeight="1">
      <c r="C125" s="8"/>
      <c r="D125" s="8"/>
      <c r="E125" s="8"/>
      <c r="F125" s="8"/>
      <c r="G125" s="8"/>
      <c r="H125" s="8"/>
      <c r="I125" s="8"/>
      <c r="J125" s="8"/>
      <c r="K125" s="68"/>
      <c r="M125" s="157"/>
    </row>
    <row r="126" spans="2:13" ht="12" customHeight="1" thickBot="1">
      <c r="C126" s="115" t="s">
        <v>100</v>
      </c>
      <c r="D126" s="115"/>
      <c r="E126" s="115"/>
      <c r="F126" s="115"/>
      <c r="G126" s="115"/>
      <c r="H126" s="116"/>
      <c r="I126" s="115"/>
      <c r="J126" s="115"/>
      <c r="K126" s="13"/>
      <c r="M126" s="258"/>
    </row>
    <row r="127" spans="2:13" ht="12" customHeight="1">
      <c r="C127" s="117"/>
      <c r="D127" s="117"/>
      <c r="E127" s="117"/>
      <c r="F127" s="117"/>
      <c r="G127" s="117"/>
      <c r="H127" s="281" t="s">
        <v>8</v>
      </c>
      <c r="I127" s="281"/>
      <c r="J127" s="281"/>
      <c r="K127" s="68" t="s">
        <v>121</v>
      </c>
      <c r="M127" s="157"/>
    </row>
    <row r="128" spans="2:13" ht="12" customHeight="1">
      <c r="C128" s="117"/>
      <c r="D128" s="117"/>
      <c r="E128" s="117"/>
      <c r="F128" s="117"/>
      <c r="G128" s="117"/>
      <c r="H128" s="283" t="s">
        <v>0</v>
      </c>
      <c r="I128" s="283"/>
      <c r="J128" s="283"/>
      <c r="K128" s="215" t="s">
        <v>1</v>
      </c>
      <c r="M128" s="157"/>
    </row>
    <row r="129" spans="2:13" ht="12" customHeight="1">
      <c r="C129" s="88" t="s">
        <v>9</v>
      </c>
      <c r="D129" s="118"/>
      <c r="E129" s="118"/>
      <c r="F129" s="118"/>
      <c r="G129" s="58"/>
      <c r="H129" s="63">
        <v>2021</v>
      </c>
      <c r="I129" s="65">
        <v>2020</v>
      </c>
      <c r="J129" s="8"/>
      <c r="K129" s="216">
        <v>2020</v>
      </c>
      <c r="M129" s="157"/>
    </row>
    <row r="130" spans="2:13" ht="12" customHeight="1">
      <c r="C130" s="66" t="s">
        <v>101</v>
      </c>
      <c r="D130" s="58"/>
      <c r="E130" s="58"/>
      <c r="F130" s="58"/>
      <c r="G130" s="58"/>
      <c r="H130" s="102">
        <v>3.1</v>
      </c>
      <c r="I130" s="102">
        <v>6</v>
      </c>
      <c r="J130" s="8"/>
      <c r="K130" s="102">
        <v>13.799999999999999</v>
      </c>
      <c r="M130" s="157"/>
    </row>
    <row r="131" spans="2:13" ht="12" customHeight="1">
      <c r="C131" s="78" t="s">
        <v>102</v>
      </c>
      <c r="D131" s="58"/>
      <c r="E131" s="58"/>
      <c r="F131" s="58"/>
      <c r="G131" s="58"/>
      <c r="H131" s="102">
        <v>1.8</v>
      </c>
      <c r="I131" s="102">
        <v>2.1</v>
      </c>
      <c r="J131" s="8"/>
      <c r="K131" s="102">
        <v>12.5</v>
      </c>
      <c r="M131" s="157"/>
    </row>
    <row r="132" spans="2:13" ht="12" customHeight="1">
      <c r="C132" s="78" t="s">
        <v>274</v>
      </c>
      <c r="D132" s="58"/>
      <c r="E132" s="58"/>
      <c r="F132" s="58"/>
      <c r="G132" s="58"/>
      <c r="H132" s="102">
        <v>1</v>
      </c>
      <c r="I132" s="102">
        <v>3.6</v>
      </c>
      <c r="J132" s="8"/>
      <c r="K132" s="102">
        <v>8.6999999999999993</v>
      </c>
      <c r="M132" s="157"/>
    </row>
    <row r="133" spans="2:13" ht="12" customHeight="1">
      <c r="C133" s="81" t="s">
        <v>2</v>
      </c>
      <c r="D133" s="118"/>
      <c r="E133" s="118"/>
      <c r="F133" s="118"/>
      <c r="G133" s="58"/>
      <c r="H133" s="124">
        <v>0.3</v>
      </c>
      <c r="I133" s="124">
        <v>0.60000000000000009</v>
      </c>
      <c r="J133" s="8"/>
      <c r="K133" s="124">
        <v>1.1000000000000001</v>
      </c>
      <c r="M133" s="157"/>
    </row>
    <row r="134" spans="2:13" ht="12" customHeight="1">
      <c r="C134" s="70" t="s">
        <v>103</v>
      </c>
      <c r="D134" s="58"/>
      <c r="E134" s="58"/>
      <c r="F134" s="58"/>
      <c r="G134" s="58"/>
      <c r="H134" s="99">
        <f>SUM(H130:H133)</f>
        <v>6.2</v>
      </c>
      <c r="I134" s="99">
        <v>12.299999999999999</v>
      </c>
      <c r="J134" s="179"/>
      <c r="K134" s="99">
        <v>36.1</v>
      </c>
      <c r="M134" s="157"/>
    </row>
    <row r="135" spans="2:13" ht="12" customHeight="1">
      <c r="C135" s="66" t="s">
        <v>104</v>
      </c>
      <c r="D135" s="8"/>
      <c r="E135" s="58"/>
      <c r="F135" s="58"/>
      <c r="G135" s="58"/>
      <c r="H135" s="102">
        <v>2.1</v>
      </c>
      <c r="I135" s="102">
        <v>-1.9000000000000001</v>
      </c>
      <c r="J135" s="102"/>
      <c r="K135" s="102">
        <v>-3.3</v>
      </c>
      <c r="M135" s="157"/>
    </row>
    <row r="136" spans="2:13" ht="12" customHeight="1">
      <c r="C136" s="123" t="s">
        <v>105</v>
      </c>
      <c r="D136" s="254"/>
      <c r="E136" s="254"/>
      <c r="F136" s="121"/>
      <c r="G136" s="58"/>
      <c r="H136" s="103">
        <f>SUM(H134:H135)</f>
        <v>8.3000000000000007</v>
      </c>
      <c r="I136" s="103">
        <v>10.399999999999999</v>
      </c>
      <c r="J136" s="99"/>
      <c r="K136" s="103">
        <v>32.799999999999997</v>
      </c>
      <c r="M136" s="157"/>
    </row>
    <row r="137" spans="2:13" ht="12" customHeight="1">
      <c r="M137" s="157"/>
    </row>
    <row r="138" spans="2:13" ht="12" customHeight="1">
      <c r="B138" s="226" t="s">
        <v>229</v>
      </c>
      <c r="C138" s="8"/>
      <c r="M138" s="157"/>
    </row>
    <row r="139" spans="2:13" ht="12" customHeight="1">
      <c r="M139" s="157"/>
    </row>
    <row r="140" spans="2:13" ht="12" customHeight="1" thickBot="1">
      <c r="C140" s="115" t="s">
        <v>106</v>
      </c>
      <c r="D140" s="115"/>
      <c r="E140" s="115"/>
      <c r="F140" s="115"/>
      <c r="G140" s="115"/>
      <c r="H140" s="116"/>
      <c r="I140" s="115"/>
      <c r="J140" s="115"/>
      <c r="K140" s="12"/>
      <c r="M140" s="157"/>
    </row>
    <row r="141" spans="2:13" ht="12" customHeight="1">
      <c r="C141" s="117"/>
      <c r="D141" s="117"/>
      <c r="E141" s="117"/>
      <c r="F141" s="117"/>
      <c r="G141" s="117"/>
      <c r="H141" s="282" t="s">
        <v>0</v>
      </c>
      <c r="I141" s="282"/>
      <c r="K141" s="62" t="s">
        <v>1</v>
      </c>
      <c r="M141" s="157"/>
    </row>
    <row r="142" spans="2:13" ht="12" customHeight="1">
      <c r="C142" s="88" t="s">
        <v>9</v>
      </c>
      <c r="D142" s="118"/>
      <c r="E142" s="118"/>
      <c r="F142" s="118"/>
      <c r="G142" s="58"/>
      <c r="H142" s="171">
        <v>2021</v>
      </c>
      <c r="I142" s="64">
        <v>2020</v>
      </c>
      <c r="J142" s="11"/>
      <c r="K142" s="54">
        <v>2020</v>
      </c>
      <c r="M142" s="157"/>
    </row>
    <row r="143" spans="2:13" ht="12" customHeight="1">
      <c r="C143" s="58" t="s">
        <v>107</v>
      </c>
      <c r="D143" s="58"/>
      <c r="E143" s="58"/>
      <c r="F143" s="58"/>
      <c r="G143" s="58"/>
      <c r="H143" s="102">
        <v>0</v>
      </c>
      <c r="I143" s="102">
        <v>0</v>
      </c>
      <c r="J143" s="11"/>
      <c r="K143" s="102">
        <v>0</v>
      </c>
      <c r="M143" s="157"/>
    </row>
    <row r="144" spans="2:13" ht="12" customHeight="1">
      <c r="C144" s="58" t="s">
        <v>108</v>
      </c>
      <c r="D144" s="58"/>
      <c r="E144" s="58"/>
      <c r="F144" s="58"/>
      <c r="G144" s="58"/>
      <c r="H144" s="102">
        <v>0</v>
      </c>
      <c r="I144" s="102">
        <v>19</v>
      </c>
      <c r="J144" s="11"/>
      <c r="K144" s="102">
        <v>0</v>
      </c>
      <c r="M144" s="157"/>
    </row>
    <row r="145" spans="3:13" ht="12" customHeight="1">
      <c r="C145" s="58" t="s">
        <v>109</v>
      </c>
      <c r="D145" s="58"/>
      <c r="E145" s="58"/>
      <c r="F145" s="58"/>
      <c r="G145" s="58"/>
      <c r="H145" s="102">
        <v>9.9</v>
      </c>
      <c r="I145" s="102">
        <v>32.1</v>
      </c>
      <c r="J145" s="11"/>
      <c r="K145" s="102">
        <v>14.1</v>
      </c>
      <c r="M145" s="157"/>
    </row>
    <row r="146" spans="3:13" ht="12" customHeight="1">
      <c r="C146" s="58" t="s">
        <v>110</v>
      </c>
      <c r="D146" s="58"/>
      <c r="E146" s="58"/>
      <c r="F146" s="58"/>
      <c r="G146" s="58"/>
      <c r="H146" s="102">
        <v>37.4</v>
      </c>
      <c r="I146" s="102">
        <v>66.099999999999994</v>
      </c>
      <c r="J146" s="11"/>
      <c r="K146" s="102">
        <v>43.8</v>
      </c>
      <c r="M146" s="157"/>
    </row>
    <row r="147" spans="3:13" ht="12" customHeight="1">
      <c r="C147" s="58" t="s">
        <v>177</v>
      </c>
      <c r="G147" s="11"/>
      <c r="H147" s="102">
        <v>84.2</v>
      </c>
      <c r="I147" s="102">
        <v>124.7</v>
      </c>
      <c r="J147" s="11"/>
      <c r="K147" s="102">
        <v>92.1</v>
      </c>
      <c r="M147" s="157"/>
    </row>
    <row r="148" spans="3:13" ht="12" customHeight="1">
      <c r="C148" s="58" t="s">
        <v>237</v>
      </c>
      <c r="D148" s="11"/>
      <c r="E148" s="11"/>
      <c r="F148" s="11"/>
      <c r="G148" s="11"/>
      <c r="H148" s="102">
        <v>71.3</v>
      </c>
      <c r="I148" s="102">
        <v>0.8</v>
      </c>
      <c r="J148" s="11"/>
      <c r="K148" s="102">
        <v>76.3</v>
      </c>
      <c r="M148" s="157"/>
    </row>
    <row r="149" spans="3:13" ht="12" customHeight="1">
      <c r="C149" s="118" t="s">
        <v>238</v>
      </c>
      <c r="D149" s="109"/>
      <c r="E149" s="109"/>
      <c r="F149" s="109"/>
      <c r="G149" s="11"/>
      <c r="H149" s="124">
        <v>58.8</v>
      </c>
      <c r="I149" s="124">
        <v>0</v>
      </c>
      <c r="J149" s="11"/>
      <c r="K149" s="124">
        <v>0</v>
      </c>
      <c r="M149" s="157"/>
    </row>
    <row r="150" spans="3:13" ht="12" customHeight="1">
      <c r="C150" s="66" t="s">
        <v>111</v>
      </c>
      <c r="G150" s="11"/>
      <c r="H150" s="102">
        <v>261.60000000000002</v>
      </c>
      <c r="I150" s="102">
        <v>242.7</v>
      </c>
      <c r="J150" s="11"/>
      <c r="K150" s="102">
        <v>226.3</v>
      </c>
      <c r="M150" s="157"/>
    </row>
    <row r="151" spans="3:13" ht="12" customHeight="1">
      <c r="C151" s="66" t="s">
        <v>187</v>
      </c>
      <c r="G151" s="11"/>
      <c r="H151" s="102">
        <v>316.89999999999998</v>
      </c>
      <c r="I151" s="102">
        <v>366.09999999999997</v>
      </c>
      <c r="J151" s="11"/>
      <c r="K151" s="102">
        <v>389.8</v>
      </c>
      <c r="M151" s="157"/>
    </row>
    <row r="152" spans="3:13" ht="12" customHeight="1">
      <c r="C152" s="61" t="s">
        <v>43</v>
      </c>
      <c r="D152" s="7"/>
      <c r="E152" s="7"/>
      <c r="F152" s="7"/>
      <c r="G152" s="11"/>
      <c r="H152" s="105">
        <v>578.5</v>
      </c>
      <c r="I152" s="105">
        <v>608.79999999999995</v>
      </c>
      <c r="J152" s="11"/>
      <c r="K152" s="105">
        <v>616.1</v>
      </c>
      <c r="M152" s="157"/>
    </row>
    <row r="153" spans="3:13" ht="12" customHeight="1">
      <c r="M153" s="157"/>
    </row>
    <row r="154" spans="3:13" ht="12" customHeight="1">
      <c r="M154" s="157"/>
    </row>
    <row r="155" spans="3:13" ht="12" customHeight="1" thickBot="1">
      <c r="C155" s="115" t="s">
        <v>202</v>
      </c>
      <c r="D155" s="115"/>
      <c r="E155" s="115"/>
      <c r="F155" s="115"/>
      <c r="G155" s="115"/>
      <c r="H155" s="116"/>
      <c r="I155" s="115"/>
      <c r="J155" s="115"/>
      <c r="K155" s="12"/>
      <c r="M155" s="157"/>
    </row>
    <row r="156" spans="3:13" ht="12" customHeight="1">
      <c r="C156" s="58"/>
      <c r="D156" s="58"/>
      <c r="E156" s="58"/>
      <c r="F156" s="58"/>
      <c r="G156" s="58"/>
      <c r="H156" s="281" t="s">
        <v>8</v>
      </c>
      <c r="I156" s="281"/>
      <c r="J156" s="281"/>
      <c r="K156" s="5" t="s">
        <v>121</v>
      </c>
      <c r="M156" s="157"/>
    </row>
    <row r="157" spans="3:13" ht="12" customHeight="1">
      <c r="C157" s="117"/>
      <c r="D157" s="117"/>
      <c r="E157" s="117"/>
      <c r="F157" s="117"/>
      <c r="G157" s="117"/>
      <c r="H157" s="283" t="s">
        <v>0</v>
      </c>
      <c r="I157" s="283"/>
      <c r="J157" s="283"/>
      <c r="K157" s="57" t="s">
        <v>1</v>
      </c>
      <c r="M157" s="157"/>
    </row>
    <row r="158" spans="3:13" ht="12" customHeight="1">
      <c r="C158" s="88" t="s">
        <v>9</v>
      </c>
      <c r="D158" s="118"/>
      <c r="E158" s="118"/>
      <c r="F158" s="118"/>
      <c r="G158" s="58"/>
      <c r="H158" s="63">
        <v>2021</v>
      </c>
      <c r="I158" s="65">
        <v>2020</v>
      </c>
      <c r="K158" s="54">
        <v>2020</v>
      </c>
      <c r="M158" s="157"/>
    </row>
    <row r="159" spans="3:13" ht="12" customHeight="1">
      <c r="C159" s="154"/>
      <c r="D159" s="58"/>
      <c r="E159" s="58"/>
      <c r="F159" s="58"/>
      <c r="G159" s="58"/>
      <c r="H159" s="11"/>
      <c r="I159" s="11"/>
      <c r="K159" s="62"/>
      <c r="M159" s="157"/>
    </row>
    <row r="160" spans="3:13" ht="12" customHeight="1">
      <c r="C160" s="5" t="s">
        <v>200</v>
      </c>
      <c r="G160" s="11"/>
      <c r="H160" s="176">
        <v>79.8</v>
      </c>
      <c r="I160" s="176">
        <v>1.2000000000000342</v>
      </c>
      <c r="K160" s="176">
        <v>134.69999999999999</v>
      </c>
      <c r="M160" s="157"/>
    </row>
    <row r="161" spans="2:13" ht="12" customHeight="1">
      <c r="C161" s="5" t="s">
        <v>127</v>
      </c>
      <c r="G161" s="11"/>
      <c r="H161" s="176">
        <v>49.2</v>
      </c>
      <c r="I161" s="176">
        <v>33.5</v>
      </c>
      <c r="K161" s="176">
        <v>167.3</v>
      </c>
      <c r="M161" s="165"/>
    </row>
    <row r="162" spans="2:13" ht="12" customHeight="1">
      <c r="C162" s="5" t="s">
        <v>112</v>
      </c>
      <c r="G162" s="11"/>
      <c r="H162" s="176">
        <v>43.3</v>
      </c>
      <c r="I162" s="176">
        <v>67.599999999999994</v>
      </c>
      <c r="K162" s="176">
        <v>222.3</v>
      </c>
      <c r="M162" s="222"/>
    </row>
    <row r="163" spans="2:13" ht="12" customHeight="1">
      <c r="C163" s="5" t="s">
        <v>113</v>
      </c>
      <c r="G163" s="11"/>
      <c r="H163" s="176">
        <v>2.9</v>
      </c>
      <c r="I163" s="176">
        <v>3.2000000000000028</v>
      </c>
      <c r="K163" s="176">
        <v>12.799999999999994</v>
      </c>
      <c r="M163" s="157"/>
    </row>
    <row r="164" spans="2:13" ht="12" customHeight="1">
      <c r="C164" s="5" t="s">
        <v>114</v>
      </c>
      <c r="G164" s="11"/>
      <c r="H164" s="176">
        <v>16.7</v>
      </c>
      <c r="I164" s="176">
        <v>23.1</v>
      </c>
      <c r="K164" s="176">
        <v>87.8</v>
      </c>
      <c r="M164" s="157"/>
    </row>
    <row r="165" spans="2:13" ht="12" customHeight="1">
      <c r="C165" s="5" t="s">
        <v>218</v>
      </c>
      <c r="G165" s="11"/>
      <c r="H165" s="176">
        <v>-24.1</v>
      </c>
      <c r="I165" s="176">
        <v>-37.6</v>
      </c>
      <c r="K165" s="176">
        <v>-125.4</v>
      </c>
      <c r="M165" s="157"/>
    </row>
    <row r="166" spans="2:13" ht="12" customHeight="1">
      <c r="C166" s="5" t="s">
        <v>219</v>
      </c>
      <c r="G166" s="11"/>
      <c r="H166" s="176">
        <v>-76.5</v>
      </c>
      <c r="I166" s="176">
        <v>-1</v>
      </c>
      <c r="K166" s="176">
        <v>-105.2</v>
      </c>
      <c r="M166" s="165"/>
    </row>
    <row r="167" spans="2:13" ht="12" customHeight="1">
      <c r="C167" s="5" t="s">
        <v>86</v>
      </c>
      <c r="G167" s="11"/>
      <c r="H167" s="176">
        <v>0</v>
      </c>
      <c r="I167" s="176">
        <v>-5.2</v>
      </c>
      <c r="K167" s="176">
        <v>-34.9</v>
      </c>
      <c r="M167" s="224"/>
    </row>
    <row r="168" spans="2:13" ht="12" customHeight="1">
      <c r="C168" s="5"/>
      <c r="G168" s="11"/>
      <c r="K168" s="176"/>
      <c r="M168" s="223"/>
    </row>
    <row r="169" spans="2:13" ht="12" customHeight="1">
      <c r="C169" s="56" t="s">
        <v>79</v>
      </c>
      <c r="G169" s="11"/>
      <c r="K169" s="176"/>
      <c r="M169" s="157"/>
    </row>
    <row r="170" spans="2:13" ht="12" customHeight="1">
      <c r="C170" s="5" t="s">
        <v>286</v>
      </c>
      <c r="G170" s="11"/>
      <c r="H170" s="176">
        <v>46.3</v>
      </c>
      <c r="I170" s="176">
        <v>40.700000000000031</v>
      </c>
      <c r="K170" s="176">
        <v>218.6</v>
      </c>
      <c r="M170" s="157"/>
    </row>
    <row r="171" spans="2:13" ht="12" customHeight="1">
      <c r="C171" s="57" t="s">
        <v>201</v>
      </c>
      <c r="D171" s="109"/>
      <c r="E171" s="109"/>
      <c r="F171" s="109"/>
      <c r="G171" s="11"/>
      <c r="H171" s="196">
        <f>+H170/H162</f>
        <v>1.0692840646651269</v>
      </c>
      <c r="I171" s="196">
        <v>0.60207100591716023</v>
      </c>
      <c r="J171" s="11"/>
      <c r="K171" s="196">
        <v>0.98335582546108857</v>
      </c>
      <c r="M171" s="157"/>
    </row>
    <row r="172" spans="2:13" ht="12" customHeight="1">
      <c r="G172" s="11"/>
      <c r="K172" s="176"/>
      <c r="M172" s="157"/>
    </row>
    <row r="173" spans="2:13" ht="12" customHeight="1">
      <c r="G173" s="11"/>
      <c r="M173" s="157"/>
    </row>
    <row r="174" spans="2:13" ht="12" customHeight="1">
      <c r="H174" s="102"/>
      <c r="I174" s="120"/>
      <c r="M174" s="157"/>
    </row>
    <row r="175" spans="2:13" ht="12" customHeight="1">
      <c r="H175" s="102"/>
      <c r="I175" s="120"/>
      <c r="M175" s="157"/>
    </row>
    <row r="176" spans="2:13" ht="12" customHeight="1">
      <c r="B176" s="200" t="s">
        <v>137</v>
      </c>
      <c r="C176" s="70"/>
      <c r="H176" s="102"/>
      <c r="I176" s="120"/>
      <c r="M176" s="157"/>
    </row>
    <row r="177" spans="3:13" ht="12" customHeight="1">
      <c r="H177" s="102"/>
      <c r="I177" s="120"/>
      <c r="M177" s="157"/>
    </row>
    <row r="178" spans="3:13" ht="12" customHeight="1" thickBot="1">
      <c r="C178" s="115" t="s">
        <v>138</v>
      </c>
      <c r="D178" s="115"/>
      <c r="E178" s="115"/>
      <c r="F178" s="115"/>
      <c r="G178" s="115"/>
      <c r="H178" s="116"/>
      <c r="I178" s="115"/>
      <c r="J178" s="115"/>
      <c r="K178" s="12"/>
      <c r="M178" s="157"/>
    </row>
    <row r="179" spans="3:13" ht="12" customHeight="1">
      <c r="C179" s="117"/>
      <c r="D179" s="117"/>
      <c r="E179" s="117"/>
      <c r="F179" s="117"/>
      <c r="G179" s="117"/>
      <c r="H179" s="272" t="s">
        <v>0</v>
      </c>
      <c r="I179" s="272"/>
      <c r="J179" s="242"/>
      <c r="K179" s="57" t="s">
        <v>1</v>
      </c>
      <c r="M179" s="157"/>
    </row>
    <row r="180" spans="3:13" ht="12" customHeight="1">
      <c r="C180" s="88" t="s">
        <v>9</v>
      </c>
      <c r="D180" s="118"/>
      <c r="E180" s="118"/>
      <c r="F180" s="118"/>
      <c r="G180" s="58"/>
      <c r="H180" s="63">
        <v>2021</v>
      </c>
      <c r="I180" s="65">
        <v>2020</v>
      </c>
      <c r="J180" s="11"/>
      <c r="K180" s="216">
        <v>2020</v>
      </c>
      <c r="M180" s="157"/>
    </row>
    <row r="181" spans="3:13" ht="12" customHeight="1">
      <c r="C181" s="149" t="s">
        <v>128</v>
      </c>
      <c r="G181" s="11"/>
      <c r="H181" s="102"/>
      <c r="I181" s="102"/>
      <c r="J181" s="11"/>
      <c r="K181" s="68"/>
      <c r="M181" s="157"/>
    </row>
    <row r="182" spans="3:13" ht="12" customHeight="1">
      <c r="C182" s="66" t="s">
        <v>253</v>
      </c>
      <c r="G182" s="11"/>
      <c r="H182" s="102">
        <v>0</v>
      </c>
      <c r="I182" s="102">
        <v>3</v>
      </c>
      <c r="K182" s="102">
        <v>2</v>
      </c>
      <c r="M182" s="157"/>
    </row>
    <row r="183" spans="3:13" ht="12" customHeight="1">
      <c r="C183" s="66" t="s">
        <v>281</v>
      </c>
      <c r="D183" s="8"/>
      <c r="E183" s="8"/>
      <c r="F183" s="8"/>
      <c r="G183" s="9"/>
      <c r="H183" s="102">
        <v>873</v>
      </c>
      <c r="I183" s="102">
        <v>521.70000000000005</v>
      </c>
      <c r="J183" s="8"/>
      <c r="K183" s="102">
        <v>520.4</v>
      </c>
      <c r="M183" s="157"/>
    </row>
    <row r="184" spans="3:13" ht="12" customHeight="1">
      <c r="C184" s="66" t="s">
        <v>129</v>
      </c>
      <c r="G184" s="11"/>
      <c r="H184" s="102">
        <v>109.4</v>
      </c>
      <c r="I184" s="102">
        <v>114.5</v>
      </c>
      <c r="K184" s="102">
        <v>109.4</v>
      </c>
      <c r="M184" s="259"/>
    </row>
    <row r="185" spans="3:13" ht="12" customHeight="1">
      <c r="C185" s="66" t="s">
        <v>130</v>
      </c>
      <c r="G185" s="11"/>
      <c r="H185" s="102">
        <v>189.1</v>
      </c>
      <c r="I185" s="102">
        <v>195.6</v>
      </c>
      <c r="K185" s="102">
        <v>189.1</v>
      </c>
      <c r="M185" s="157"/>
    </row>
    <row r="186" spans="3:13" ht="12" customHeight="1">
      <c r="C186" s="66" t="s">
        <v>131</v>
      </c>
      <c r="G186" s="11"/>
      <c r="H186" s="102">
        <v>0</v>
      </c>
      <c r="I186" s="102">
        <v>135</v>
      </c>
      <c r="K186" s="102">
        <v>135.19999999999999</v>
      </c>
      <c r="M186" s="157"/>
    </row>
    <row r="187" spans="3:13" ht="12" customHeight="1">
      <c r="C187" s="66" t="s">
        <v>257</v>
      </c>
      <c r="G187" s="11"/>
      <c r="H187" s="102">
        <v>0</v>
      </c>
      <c r="I187" s="102">
        <v>215</v>
      </c>
      <c r="K187" s="102">
        <v>214.8</v>
      </c>
      <c r="M187" s="157"/>
    </row>
    <row r="188" spans="3:13" ht="12" customHeight="1">
      <c r="C188" s="149" t="s">
        <v>132</v>
      </c>
      <c r="G188" s="11"/>
      <c r="H188" s="102"/>
      <c r="I188" s="102"/>
      <c r="K188" s="102"/>
      <c r="M188" s="157"/>
    </row>
    <row r="189" spans="3:13" ht="12" customHeight="1">
      <c r="C189" s="66" t="s">
        <v>275</v>
      </c>
      <c r="G189" s="11"/>
      <c r="H189" s="102">
        <v>12.1</v>
      </c>
      <c r="I189" s="102">
        <v>0</v>
      </c>
      <c r="K189" s="102"/>
      <c r="M189" s="157"/>
    </row>
    <row r="190" spans="3:13" ht="12" customHeight="1">
      <c r="C190" s="61" t="s">
        <v>139</v>
      </c>
      <c r="D190" s="7"/>
      <c r="E190" s="7"/>
      <c r="F190" s="7"/>
      <c r="G190" s="11"/>
      <c r="H190" s="103">
        <f>SUM(H182:H189)</f>
        <v>1183.5999999999999</v>
      </c>
      <c r="I190" s="103">
        <v>1184.8000000000002</v>
      </c>
      <c r="K190" s="103">
        <v>1170.8999999999999</v>
      </c>
      <c r="M190" s="157"/>
    </row>
    <row r="191" spans="3:13" ht="12" customHeight="1">
      <c r="C191" s="66" t="s">
        <v>215</v>
      </c>
      <c r="D191" s="11"/>
      <c r="E191" s="11"/>
      <c r="F191" s="11"/>
      <c r="G191" s="11"/>
      <c r="H191" s="102">
        <v>0</v>
      </c>
      <c r="I191" s="170">
        <v>-195.7</v>
      </c>
      <c r="K191" s="170">
        <v>-1150.4000000000001</v>
      </c>
      <c r="M191" s="157"/>
    </row>
    <row r="192" spans="3:13" ht="12" customHeight="1">
      <c r="C192" s="66" t="s">
        <v>133</v>
      </c>
      <c r="D192" s="11"/>
      <c r="E192" s="11"/>
      <c r="F192" s="11"/>
      <c r="G192" s="11"/>
      <c r="H192" s="102">
        <v>-39</v>
      </c>
      <c r="I192" s="170">
        <v>-30.3</v>
      </c>
      <c r="K192" s="170">
        <v>-20.5</v>
      </c>
      <c r="M192" s="173"/>
    </row>
    <row r="193" spans="3:13" ht="12" customHeight="1">
      <c r="C193" s="66" t="s">
        <v>276</v>
      </c>
      <c r="D193" s="9"/>
      <c r="E193" s="9"/>
      <c r="F193" s="9"/>
      <c r="G193" s="9"/>
      <c r="H193" s="102">
        <v>-12.9</v>
      </c>
      <c r="I193" s="170">
        <v>0</v>
      </c>
      <c r="K193" s="170">
        <v>0</v>
      </c>
      <c r="M193" s="173"/>
    </row>
    <row r="194" spans="3:13" ht="12" customHeight="1">
      <c r="C194" s="66" t="s">
        <v>278</v>
      </c>
      <c r="D194" s="9"/>
      <c r="E194" s="9"/>
      <c r="F194" s="9"/>
      <c r="G194" s="9"/>
      <c r="H194" s="102">
        <v>-8.6999999999999993</v>
      </c>
      <c r="I194" s="170">
        <v>0</v>
      </c>
      <c r="K194" s="170">
        <v>0</v>
      </c>
      <c r="M194" s="173"/>
    </row>
    <row r="195" spans="3:13" ht="12" customHeight="1">
      <c r="C195" s="61" t="s">
        <v>216</v>
      </c>
      <c r="D195" s="7"/>
      <c r="E195" s="7"/>
      <c r="F195" s="7"/>
      <c r="G195" s="11"/>
      <c r="H195" s="103">
        <f>ROUND(SUM(H190:H194),1)</f>
        <v>1123</v>
      </c>
      <c r="I195" s="103">
        <f>ROUND(SUM(I190:I194),1)</f>
        <v>958.8</v>
      </c>
      <c r="K195" s="103">
        <v>0</v>
      </c>
      <c r="M195" s="157"/>
    </row>
    <row r="196" spans="3:13" ht="12" customHeight="1">
      <c r="C196" s="166" t="s">
        <v>279</v>
      </c>
      <c r="D196" s="248"/>
      <c r="E196" s="248"/>
      <c r="F196" s="248"/>
      <c r="G196" s="248"/>
      <c r="H196" s="102"/>
      <c r="I196" s="120"/>
      <c r="J196" s="241"/>
      <c r="K196" s="102"/>
      <c r="M196" s="157"/>
    </row>
    <row r="197" spans="3:13" ht="12" customHeight="1">
      <c r="C197" s="70"/>
      <c r="D197" s="11"/>
      <c r="E197" s="11"/>
      <c r="F197" s="11"/>
      <c r="G197" s="11"/>
      <c r="H197" s="102"/>
      <c r="I197" s="120"/>
      <c r="K197" s="102"/>
      <c r="M197" s="157"/>
    </row>
    <row r="198" spans="3:13" ht="12" customHeight="1">
      <c r="C198" s="66"/>
      <c r="H198" s="102"/>
      <c r="I198" s="120"/>
      <c r="K198" s="102"/>
      <c r="M198" s="157"/>
    </row>
    <row r="199" spans="3:13" ht="12" customHeight="1" thickBot="1">
      <c r="C199" s="148" t="s">
        <v>134</v>
      </c>
      <c r="D199" s="115"/>
      <c r="E199" s="115"/>
      <c r="F199" s="115"/>
      <c r="G199" s="58"/>
      <c r="H199" s="116"/>
      <c r="I199" s="115"/>
      <c r="J199" s="115"/>
      <c r="K199" s="13"/>
      <c r="M199" s="157"/>
    </row>
    <row r="200" spans="3:13" ht="12" customHeight="1">
      <c r="C200" s="117"/>
      <c r="D200" s="117"/>
      <c r="E200" s="117"/>
      <c r="F200" s="117"/>
      <c r="G200" s="117"/>
      <c r="H200" s="272" t="s">
        <v>0</v>
      </c>
      <c r="I200" s="272"/>
      <c r="J200" s="242"/>
      <c r="K200" s="215" t="s">
        <v>1</v>
      </c>
      <c r="M200" s="157"/>
    </row>
    <row r="201" spans="3:13" ht="12" customHeight="1">
      <c r="C201" s="88" t="s">
        <v>9</v>
      </c>
      <c r="D201" s="118"/>
      <c r="E201" s="118"/>
      <c r="F201" s="118"/>
      <c r="G201" s="58"/>
      <c r="H201" s="63">
        <v>2021</v>
      </c>
      <c r="I201" s="65">
        <v>2020</v>
      </c>
      <c r="J201" s="11"/>
      <c r="K201" s="216">
        <v>2020</v>
      </c>
      <c r="M201" s="157"/>
    </row>
    <row r="202" spans="3:13" ht="12" customHeight="1">
      <c r="C202" s="149" t="s">
        <v>128</v>
      </c>
      <c r="G202" s="11"/>
      <c r="H202" s="102"/>
      <c r="I202" s="102"/>
      <c r="K202" s="102"/>
      <c r="M202" s="157"/>
    </row>
    <row r="203" spans="3:13" ht="12" customHeight="1">
      <c r="C203" s="66" t="s">
        <v>277</v>
      </c>
      <c r="G203" s="11"/>
      <c r="H203" s="102">
        <v>0</v>
      </c>
      <c r="I203" s="102">
        <v>0</v>
      </c>
      <c r="K203" s="102">
        <v>0</v>
      </c>
      <c r="M203" s="157"/>
    </row>
    <row r="204" spans="3:13" ht="12" customHeight="1">
      <c r="C204" s="66" t="s">
        <v>136</v>
      </c>
      <c r="G204" s="11"/>
      <c r="H204" s="102">
        <v>22.3</v>
      </c>
      <c r="I204" s="102">
        <v>14.4</v>
      </c>
      <c r="K204" s="102">
        <v>22.8</v>
      </c>
      <c r="M204" s="157"/>
    </row>
    <row r="205" spans="3:13" ht="12" customHeight="1">
      <c r="C205" s="149" t="s">
        <v>132</v>
      </c>
      <c r="G205" s="11"/>
      <c r="H205" s="102"/>
      <c r="I205" s="102"/>
      <c r="K205" s="102"/>
      <c r="M205" s="157"/>
    </row>
    <row r="206" spans="3:13" ht="12" customHeight="1">
      <c r="C206" s="66" t="s">
        <v>135</v>
      </c>
      <c r="G206" s="11"/>
      <c r="H206" s="102">
        <v>0</v>
      </c>
      <c r="I206" s="102">
        <v>4.8</v>
      </c>
      <c r="K206" s="102">
        <v>0</v>
      </c>
      <c r="M206" s="157"/>
    </row>
    <row r="207" spans="3:13" ht="12" customHeight="1">
      <c r="C207" s="61" t="s">
        <v>56</v>
      </c>
      <c r="D207" s="15"/>
      <c r="E207" s="15"/>
      <c r="F207" s="15"/>
      <c r="G207" s="14"/>
      <c r="H207" s="103">
        <f>SUM(H203:H206)</f>
        <v>22.3</v>
      </c>
      <c r="I207" s="103">
        <v>19.2</v>
      </c>
      <c r="K207" s="103">
        <v>22.8</v>
      </c>
      <c r="M207" s="157"/>
    </row>
    <row r="208" spans="3:13" ht="12" customHeight="1">
      <c r="C208" s="66"/>
      <c r="K208" s="102"/>
      <c r="M208" s="157"/>
    </row>
    <row r="209" spans="2:14" ht="12" customHeight="1" thickBot="1">
      <c r="C209" s="148" t="s">
        <v>156</v>
      </c>
      <c r="D209" s="115"/>
      <c r="E209" s="115"/>
      <c r="F209" s="115"/>
      <c r="G209" s="58"/>
      <c r="H209" s="115"/>
      <c r="I209" s="115"/>
      <c r="J209" s="115"/>
      <c r="K209" s="53"/>
      <c r="M209" s="157"/>
    </row>
    <row r="210" spans="2:14" ht="12" customHeight="1">
      <c r="C210" s="117"/>
      <c r="D210" s="117"/>
      <c r="E210" s="117"/>
      <c r="F210" s="117"/>
      <c r="G210" s="117"/>
      <c r="H210" s="272" t="s">
        <v>0</v>
      </c>
      <c r="I210" s="272"/>
      <c r="J210" s="204"/>
      <c r="K210" s="57" t="s">
        <v>1</v>
      </c>
      <c r="M210" s="157"/>
    </row>
    <row r="211" spans="2:14" ht="12" customHeight="1">
      <c r="C211" s="118" t="s">
        <v>9</v>
      </c>
      <c r="D211" s="118"/>
      <c r="E211" s="118"/>
      <c r="F211" s="118"/>
      <c r="G211" s="58"/>
      <c r="H211" s="63">
        <v>2021</v>
      </c>
      <c r="I211" s="65">
        <v>2020</v>
      </c>
      <c r="J211" s="62"/>
      <c r="K211" s="54">
        <v>2020</v>
      </c>
      <c r="M211" s="157"/>
    </row>
    <row r="212" spans="2:14" ht="12" customHeight="1">
      <c r="C212" s="66" t="s">
        <v>203</v>
      </c>
      <c r="D212" s="58"/>
      <c r="E212" s="58"/>
      <c r="F212" s="58"/>
      <c r="G212" s="58"/>
      <c r="H212" s="176">
        <f>-H190</f>
        <v>-1183.5999999999999</v>
      </c>
      <c r="I212" s="176">
        <v>-1184.8000000000002</v>
      </c>
      <c r="J212" s="172"/>
      <c r="K212" s="176">
        <v>-1170.8999999999999</v>
      </c>
      <c r="M212" s="157"/>
    </row>
    <row r="213" spans="2:14" ht="12" customHeight="1">
      <c r="C213" s="58" t="s">
        <v>38</v>
      </c>
      <c r="D213" s="58"/>
      <c r="E213" s="58"/>
      <c r="F213" s="58"/>
      <c r="G213" s="58"/>
      <c r="H213" s="176">
        <v>143.9</v>
      </c>
      <c r="I213" s="176">
        <v>266.89999999999998</v>
      </c>
      <c r="J213" s="62"/>
      <c r="K213" s="176">
        <v>156.69999999999999</v>
      </c>
      <c r="M213" s="157"/>
    </row>
    <row r="214" spans="2:14" ht="12" customHeight="1">
      <c r="C214" s="58" t="s">
        <v>183</v>
      </c>
      <c r="D214" s="58"/>
      <c r="E214" s="58"/>
      <c r="F214" s="58"/>
      <c r="G214" s="58"/>
      <c r="H214" s="176">
        <v>71.900000000000006</v>
      </c>
      <c r="I214" s="176">
        <v>41.4</v>
      </c>
      <c r="J214" s="62"/>
      <c r="K214" s="176">
        <v>76.599999999999994</v>
      </c>
      <c r="M214" s="157"/>
    </row>
    <row r="215" spans="2:14" ht="12" customHeight="1">
      <c r="C215" s="61" t="s">
        <v>239</v>
      </c>
      <c r="D215" s="61"/>
      <c r="E215" s="61"/>
      <c r="F215" s="61"/>
      <c r="G215" s="70"/>
      <c r="H215" s="175">
        <f>SUM(H212:H214)</f>
        <v>-967.79999999999984</v>
      </c>
      <c r="I215" s="175">
        <v>-876.50000000000023</v>
      </c>
      <c r="J215" s="62"/>
      <c r="K215" s="175">
        <v>-937.5999999999998</v>
      </c>
      <c r="M215" s="157"/>
    </row>
    <row r="216" spans="2:14" ht="12" customHeight="1">
      <c r="C216" s="70"/>
      <c r="D216" s="70"/>
      <c r="E216" s="70"/>
      <c r="F216" s="70"/>
      <c r="G216" s="70"/>
      <c r="H216" s="176"/>
      <c r="I216" s="176"/>
      <c r="J216" s="62"/>
      <c r="K216" s="176"/>
      <c r="M216" s="157"/>
    </row>
    <row r="217" spans="2:14" ht="12" customHeight="1">
      <c r="C217" s="58" t="s">
        <v>192</v>
      </c>
      <c r="D217" s="58"/>
      <c r="E217" s="58"/>
      <c r="F217" s="58"/>
      <c r="G217" s="58"/>
      <c r="H217" s="176">
        <v>-40.6</v>
      </c>
      <c r="I217" s="176">
        <v>-40.5</v>
      </c>
      <c r="J217" s="172"/>
      <c r="K217" s="176">
        <v>-40.1</v>
      </c>
      <c r="M217" s="157"/>
    </row>
    <row r="218" spans="2:14" ht="12" customHeight="1">
      <c r="C218" s="58" t="s">
        <v>193</v>
      </c>
      <c r="D218" s="58"/>
      <c r="E218" s="58"/>
      <c r="F218" s="58"/>
      <c r="G218" s="58"/>
      <c r="H218" s="176">
        <v>-108.4</v>
      </c>
      <c r="I218" s="176">
        <v>-135.5</v>
      </c>
      <c r="J218" s="172"/>
      <c r="K218" s="176">
        <v>-118.5</v>
      </c>
      <c r="M218" s="157"/>
    </row>
    <row r="219" spans="2:14" ht="12" customHeight="1">
      <c r="C219" s="61" t="s">
        <v>240</v>
      </c>
      <c r="D219" s="121"/>
      <c r="E219" s="121"/>
      <c r="F219" s="121"/>
      <c r="G219" s="58"/>
      <c r="H219" s="174">
        <f>SUM(H215:H218)</f>
        <v>-1116.8</v>
      </c>
      <c r="I219" s="174">
        <v>-1052.5000000000002</v>
      </c>
      <c r="J219" s="62"/>
      <c r="K219" s="174">
        <v>-1096.1999999999998</v>
      </c>
      <c r="M219" s="157"/>
    </row>
    <row r="220" spans="2:14" ht="12" customHeight="1">
      <c r="C220" s="166"/>
      <c r="D220" s="58"/>
      <c r="E220" s="58"/>
      <c r="F220" s="58"/>
      <c r="G220" s="58"/>
      <c r="H220" s="119"/>
      <c r="I220" s="120"/>
      <c r="J220" s="62"/>
      <c r="K220" s="62"/>
      <c r="M220" s="157"/>
    </row>
    <row r="221" spans="2:14" ht="12" customHeight="1">
      <c r="D221" s="58"/>
      <c r="E221" s="58"/>
      <c r="F221" s="58"/>
      <c r="G221" s="58"/>
      <c r="H221" s="119"/>
      <c r="I221" s="120"/>
      <c r="J221" s="11"/>
      <c r="K221" s="62"/>
      <c r="M221" s="157"/>
    </row>
    <row r="222" spans="2:14" ht="12" customHeight="1">
      <c r="H222" s="102"/>
      <c r="I222" s="120"/>
      <c r="M222" s="157"/>
    </row>
    <row r="223" spans="2:14" ht="12" customHeight="1">
      <c r="H223" s="102"/>
      <c r="I223" s="120"/>
      <c r="M223" s="157"/>
      <c r="N223" s="188"/>
    </row>
    <row r="224" spans="2:14" ht="12" customHeight="1">
      <c r="B224" s="200" t="s">
        <v>140</v>
      </c>
      <c r="C224" s="70"/>
      <c r="H224" s="102"/>
      <c r="I224" s="120"/>
      <c r="M224" s="157"/>
    </row>
    <row r="225" spans="2:13" ht="12" customHeight="1">
      <c r="H225" s="102"/>
      <c r="I225" s="120"/>
      <c r="M225" s="157"/>
    </row>
    <row r="226" spans="2:13" ht="12" customHeight="1" thickBot="1">
      <c r="C226" s="150" t="s">
        <v>141</v>
      </c>
      <c r="D226" s="12"/>
      <c r="E226" s="12"/>
      <c r="F226" s="12"/>
      <c r="G226" s="12"/>
      <c r="K226" s="12"/>
      <c r="M226" s="157"/>
    </row>
    <row r="227" spans="2:13" ht="12" customHeight="1">
      <c r="C227" s="117"/>
      <c r="D227" s="117"/>
      <c r="E227" s="117"/>
      <c r="F227" s="117"/>
      <c r="G227" s="117"/>
      <c r="H227" s="281" t="s">
        <v>8</v>
      </c>
      <c r="I227" s="281"/>
      <c r="J227" s="281"/>
      <c r="K227" s="5" t="s">
        <v>121</v>
      </c>
      <c r="M227" s="157"/>
    </row>
    <row r="228" spans="2:13" ht="12" customHeight="1">
      <c r="C228" s="117"/>
      <c r="D228" s="117"/>
      <c r="E228" s="117"/>
      <c r="F228" s="117"/>
      <c r="G228" s="117"/>
      <c r="H228" s="283" t="s">
        <v>0</v>
      </c>
      <c r="I228" s="283"/>
      <c r="J228" s="283"/>
      <c r="K228" s="57" t="s">
        <v>1</v>
      </c>
      <c r="M228" s="157"/>
    </row>
    <row r="229" spans="2:13" ht="12" customHeight="1">
      <c r="C229" s="154"/>
      <c r="D229" s="58"/>
      <c r="E229" s="58"/>
      <c r="F229" s="58"/>
      <c r="G229" s="58"/>
      <c r="H229" s="63">
        <v>2021</v>
      </c>
      <c r="I229" s="65">
        <v>2020</v>
      </c>
      <c r="K229" s="54">
        <v>2020</v>
      </c>
      <c r="M229" s="157"/>
    </row>
    <row r="230" spans="2:13" ht="12" customHeight="1">
      <c r="C230" s="151" t="s">
        <v>142</v>
      </c>
      <c r="H230" s="185">
        <v>-0.10161888209530417</v>
      </c>
      <c r="I230" s="185">
        <v>-0.32313248329531363</v>
      </c>
      <c r="J230" s="180"/>
      <c r="K230" s="181">
        <v>-0.84502534665704099</v>
      </c>
      <c r="M230" s="157"/>
    </row>
    <row r="231" spans="2:13" ht="12" customHeight="1">
      <c r="C231" s="152" t="s">
        <v>143</v>
      </c>
      <c r="D231" s="109"/>
      <c r="E231" s="109"/>
      <c r="F231" s="109"/>
      <c r="G231" s="11"/>
      <c r="H231" s="186">
        <v>-0.10161888209530417</v>
      </c>
      <c r="I231" s="169">
        <v>-0.32103305965698709</v>
      </c>
      <c r="J231" s="180"/>
      <c r="K231" s="169">
        <v>-0.84502534665704099</v>
      </c>
      <c r="M231" s="157"/>
    </row>
    <row r="232" spans="2:13" ht="12" customHeight="1">
      <c r="C232" s="153" t="s">
        <v>144</v>
      </c>
      <c r="F232" s="8"/>
      <c r="G232" s="8"/>
      <c r="H232" s="261">
        <v>385143422</v>
      </c>
      <c r="I232" s="261">
        <v>363693301</v>
      </c>
      <c r="J232" s="262"/>
      <c r="K232" s="261">
        <v>380510818</v>
      </c>
      <c r="M232" s="157"/>
    </row>
    <row r="233" spans="2:13" ht="12" customHeight="1">
      <c r="C233" s="153" t="s">
        <v>145</v>
      </c>
      <c r="H233" s="261">
        <v>422967489</v>
      </c>
      <c r="I233" s="261">
        <v>366071705</v>
      </c>
      <c r="J233" s="262"/>
      <c r="K233" s="261">
        <v>382225421</v>
      </c>
      <c r="M233" s="157"/>
    </row>
    <row r="234" spans="2:13" ht="12" customHeight="1">
      <c r="C234" s="153"/>
      <c r="H234" s="102"/>
      <c r="I234" s="120"/>
      <c r="J234" s="8"/>
      <c r="M234" s="157"/>
    </row>
    <row r="235" spans="2:13" ht="12" customHeight="1">
      <c r="C235" s="153"/>
      <c r="H235" s="102"/>
      <c r="I235" s="120"/>
      <c r="M235" s="157"/>
    </row>
    <row r="236" spans="2:13" ht="12" customHeight="1">
      <c r="H236" s="102"/>
      <c r="I236" s="120"/>
      <c r="M236" s="157"/>
    </row>
    <row r="237" spans="2:13" ht="12" customHeight="1">
      <c r="H237" s="102"/>
      <c r="I237" s="247"/>
      <c r="M237" s="157"/>
    </row>
    <row r="238" spans="2:13" ht="12" customHeight="1">
      <c r="B238" s="200" t="s">
        <v>146</v>
      </c>
      <c r="C238" s="155"/>
      <c r="H238" s="102"/>
      <c r="I238" s="247"/>
      <c r="M238" s="157"/>
    </row>
    <row r="239" spans="2:13" ht="12" customHeight="1">
      <c r="H239" s="102"/>
      <c r="I239" s="120"/>
      <c r="M239" s="157"/>
    </row>
    <row r="240" spans="2:13" ht="12" customHeight="1" thickBot="1">
      <c r="C240" s="115" t="s">
        <v>151</v>
      </c>
      <c r="D240" s="12"/>
      <c r="E240" s="12"/>
      <c r="F240" s="12"/>
      <c r="G240" s="12"/>
      <c r="K240" s="12"/>
      <c r="M240" s="157"/>
    </row>
    <row r="241" spans="2:13" ht="12" customHeight="1">
      <c r="C241" s="117"/>
      <c r="D241" s="117"/>
      <c r="E241" s="117"/>
      <c r="F241" s="117"/>
      <c r="G241" s="117"/>
      <c r="H241" s="281" t="s">
        <v>8</v>
      </c>
      <c r="I241" s="281"/>
      <c r="J241" s="281"/>
      <c r="K241" s="5" t="s">
        <v>121</v>
      </c>
      <c r="M241" s="157"/>
    </row>
    <row r="242" spans="2:13" ht="12" customHeight="1">
      <c r="C242" s="117"/>
      <c r="D242" s="117"/>
      <c r="E242" s="117"/>
      <c r="F242" s="117"/>
      <c r="G242" s="117"/>
      <c r="H242" s="283" t="s">
        <v>0</v>
      </c>
      <c r="I242" s="283"/>
      <c r="J242" s="283"/>
      <c r="K242" s="57" t="s">
        <v>1</v>
      </c>
      <c r="M242" s="157"/>
    </row>
    <row r="243" spans="2:13" ht="12" customHeight="1">
      <c r="C243" s="88" t="s">
        <v>9</v>
      </c>
      <c r="D243" s="118"/>
      <c r="E243" s="118"/>
      <c r="F243" s="118"/>
      <c r="G243" s="58"/>
      <c r="H243" s="63">
        <v>2021</v>
      </c>
      <c r="I243" s="65">
        <v>2020</v>
      </c>
      <c r="K243" s="54">
        <v>2020</v>
      </c>
      <c r="M243" s="157"/>
    </row>
    <row r="244" spans="2:13" ht="12" customHeight="1">
      <c r="H244" s="102"/>
      <c r="I244" s="102"/>
      <c r="J244" s="102"/>
      <c r="K244" s="102"/>
      <c r="M244" s="157"/>
    </row>
    <row r="245" spans="2:13" ht="12" customHeight="1">
      <c r="C245" s="66" t="s">
        <v>244</v>
      </c>
      <c r="H245" s="102">
        <v>10</v>
      </c>
      <c r="I245" s="102">
        <v>7.4</v>
      </c>
      <c r="J245" s="102"/>
      <c r="K245" s="102">
        <v>-7.6</v>
      </c>
      <c r="M245" s="157"/>
    </row>
    <row r="246" spans="2:13" ht="12" customHeight="1">
      <c r="C246" s="76" t="s">
        <v>147</v>
      </c>
      <c r="G246" s="11"/>
      <c r="H246" s="102">
        <v>0</v>
      </c>
      <c r="I246" s="102">
        <v>0</v>
      </c>
      <c r="J246" s="102"/>
      <c r="K246" s="102">
        <v>0</v>
      </c>
      <c r="M246" s="157"/>
    </row>
    <row r="247" spans="2:13" ht="12" customHeight="1">
      <c r="C247" s="123" t="s">
        <v>25</v>
      </c>
      <c r="D247" s="7"/>
      <c r="E247" s="7"/>
      <c r="F247" s="7"/>
      <c r="G247" s="11"/>
      <c r="H247" s="103">
        <f>SUM(H245:H246)</f>
        <v>10</v>
      </c>
      <c r="I247" s="103">
        <v>7.4</v>
      </c>
      <c r="J247" s="102"/>
      <c r="K247" s="103">
        <v>-7.6</v>
      </c>
      <c r="M247" s="157"/>
    </row>
    <row r="248" spans="2:13" ht="12" customHeight="1">
      <c r="C248" s="77" t="s">
        <v>148</v>
      </c>
      <c r="G248" s="11"/>
      <c r="H248" s="102">
        <v>1.2</v>
      </c>
      <c r="I248" s="102">
        <v>-5.5</v>
      </c>
      <c r="J248" s="102"/>
      <c r="K248" s="102">
        <v>-3.9</v>
      </c>
      <c r="M248" s="157"/>
    </row>
    <row r="249" spans="2:13" ht="12" customHeight="1">
      <c r="C249" s="149" t="s">
        <v>149</v>
      </c>
      <c r="G249" s="11"/>
      <c r="H249" s="102">
        <v>0</v>
      </c>
      <c r="I249" s="102">
        <v>0</v>
      </c>
      <c r="J249" s="102"/>
      <c r="K249" s="102">
        <v>0</v>
      </c>
      <c r="M249" s="157"/>
    </row>
    <row r="250" spans="2:13" ht="12" customHeight="1">
      <c r="C250" s="123" t="s">
        <v>26</v>
      </c>
      <c r="D250" s="7"/>
      <c r="E250" s="7"/>
      <c r="F250" s="7"/>
      <c r="G250" s="11"/>
      <c r="H250" s="103">
        <f>SUM(H248:H249)</f>
        <v>1.2</v>
      </c>
      <c r="I250" s="103">
        <v>-5.5</v>
      </c>
      <c r="J250" s="102"/>
      <c r="K250" s="103">
        <v>-3.9</v>
      </c>
      <c r="M250" s="157"/>
    </row>
    <row r="251" spans="2:13" ht="12" customHeight="1">
      <c r="C251" s="76"/>
      <c r="H251" s="102"/>
      <c r="I251" s="102"/>
      <c r="J251" s="102"/>
      <c r="K251" s="102"/>
      <c r="M251" s="157"/>
    </row>
    <row r="252" spans="2:13" ht="12" customHeight="1">
      <c r="H252" s="102"/>
      <c r="I252" s="102"/>
      <c r="J252" s="102"/>
      <c r="K252" s="102"/>
      <c r="M252" s="157"/>
    </row>
    <row r="253" spans="2:13" ht="12" customHeight="1">
      <c r="H253" s="102"/>
      <c r="I253" s="102"/>
      <c r="J253" s="102"/>
      <c r="K253" s="102"/>
      <c r="M253" s="157"/>
    </row>
    <row r="254" spans="2:13" ht="12" customHeight="1">
      <c r="H254" s="102"/>
      <c r="I254" s="102"/>
      <c r="J254" s="102"/>
      <c r="K254" s="102"/>
      <c r="M254" s="157"/>
    </row>
    <row r="255" spans="2:13" ht="12" customHeight="1">
      <c r="B255" s="201" t="s">
        <v>150</v>
      </c>
      <c r="C255" s="155"/>
      <c r="H255" s="102"/>
      <c r="I255" s="102"/>
      <c r="J255" s="102"/>
      <c r="K255" s="102"/>
      <c r="M255" s="157"/>
    </row>
    <row r="256" spans="2:13" ht="12" customHeight="1">
      <c r="H256" s="102"/>
      <c r="I256" s="102"/>
      <c r="J256" s="102"/>
      <c r="K256" s="102"/>
      <c r="M256" s="157"/>
    </row>
    <row r="257" spans="1:13" ht="12" customHeight="1" thickBot="1">
      <c r="C257" s="115" t="s">
        <v>243</v>
      </c>
      <c r="D257" s="12"/>
      <c r="E257" s="12"/>
      <c r="F257" s="12"/>
      <c r="G257" s="12"/>
      <c r="K257" s="12"/>
      <c r="M257" s="157"/>
    </row>
    <row r="258" spans="1:13" ht="12" customHeight="1">
      <c r="C258" s="117"/>
      <c r="D258" s="117"/>
      <c r="E258" s="117"/>
      <c r="F258" s="117"/>
      <c r="G258" s="117"/>
      <c r="H258" s="281" t="s">
        <v>8</v>
      </c>
      <c r="I258" s="281"/>
      <c r="J258" s="281"/>
      <c r="K258" s="5" t="s">
        <v>121</v>
      </c>
      <c r="M258" s="157"/>
    </row>
    <row r="259" spans="1:13" ht="12" customHeight="1">
      <c r="C259" s="117"/>
      <c r="D259" s="117"/>
      <c r="E259" s="117"/>
      <c r="F259" s="117"/>
      <c r="G259" s="117"/>
      <c r="H259" s="283" t="s">
        <v>0</v>
      </c>
      <c r="I259" s="283"/>
      <c r="J259" s="283"/>
      <c r="K259" s="57" t="s">
        <v>1</v>
      </c>
      <c r="M259" s="157"/>
    </row>
    <row r="260" spans="1:13" ht="12" customHeight="1">
      <c r="A260" s="8"/>
      <c r="C260" s="88" t="s">
        <v>9</v>
      </c>
      <c r="D260" s="118"/>
      <c r="E260" s="118"/>
      <c r="F260" s="118"/>
      <c r="G260" s="58"/>
      <c r="H260" s="63">
        <v>2021</v>
      </c>
      <c r="I260" s="65">
        <v>2020</v>
      </c>
      <c r="K260" s="54">
        <v>2020</v>
      </c>
      <c r="M260" s="157"/>
    </row>
    <row r="261" spans="1:13" ht="12" customHeight="1">
      <c r="A261" s="8"/>
      <c r="C261" s="156" t="s">
        <v>245</v>
      </c>
      <c r="D261" s="58"/>
      <c r="E261" s="58"/>
      <c r="F261" s="58"/>
      <c r="G261" s="58"/>
      <c r="H261" s="99">
        <f>+'IS and OCI'!G18</f>
        <v>-2.3378439899999819</v>
      </c>
      <c r="I261" s="99">
        <v>-80.221119509999966</v>
      </c>
      <c r="J261" s="99"/>
      <c r="K261" s="99">
        <v>-188.04128588720425</v>
      </c>
      <c r="M261" s="157"/>
    </row>
    <row r="262" spans="1:13" ht="12" customHeight="1">
      <c r="A262" s="8"/>
      <c r="C262" s="66" t="s">
        <v>152</v>
      </c>
      <c r="H262" s="102">
        <f>-'Note 1 table'!H8</f>
        <v>-33.5</v>
      </c>
      <c r="I262" s="102">
        <v>39.5</v>
      </c>
      <c r="J262" s="102"/>
      <c r="K262" s="102">
        <v>83.899999999999977</v>
      </c>
      <c r="M262" s="157"/>
    </row>
    <row r="263" spans="1:13" ht="12" customHeight="1">
      <c r="A263" s="8"/>
      <c r="C263" s="66" t="s">
        <v>153</v>
      </c>
      <c r="H263" s="102">
        <v>-2.8621560100000001</v>
      </c>
      <c r="I263" s="102">
        <v>-2.6788804900000005</v>
      </c>
      <c r="J263" s="102"/>
      <c r="K263" s="102">
        <v>38.741285887204306</v>
      </c>
      <c r="M263" s="157"/>
    </row>
    <row r="264" spans="1:13" ht="12" customHeight="1">
      <c r="A264" s="8"/>
      <c r="C264" s="66" t="s">
        <v>14</v>
      </c>
      <c r="H264" s="102">
        <f>-'IS and OCI'!G13</f>
        <v>100.6</v>
      </c>
      <c r="I264" s="102">
        <v>43.8</v>
      </c>
      <c r="J264" s="102"/>
      <c r="K264" s="102">
        <v>265.5</v>
      </c>
      <c r="M264" s="157"/>
    </row>
    <row r="265" spans="1:13" ht="12" customHeight="1">
      <c r="A265" s="8"/>
      <c r="C265" s="66" t="s">
        <v>15</v>
      </c>
      <c r="H265" s="102">
        <v>22.2</v>
      </c>
      <c r="I265" s="102">
        <v>28.7</v>
      </c>
      <c r="J265" s="102"/>
      <c r="K265" s="102">
        <v>89.2</v>
      </c>
      <c r="M265" s="157"/>
    </row>
    <row r="266" spans="1:13" ht="12" customHeight="1">
      <c r="A266" s="8"/>
      <c r="C266" s="66" t="s">
        <v>258</v>
      </c>
      <c r="H266" s="102">
        <f>-'IS and OCI'!G15</f>
        <v>0</v>
      </c>
      <c r="I266" s="102">
        <v>51.4</v>
      </c>
      <c r="J266" s="102"/>
      <c r="K266" s="102">
        <v>108.4</v>
      </c>
      <c r="M266" s="157"/>
    </row>
    <row r="267" spans="1:13" ht="12" customHeight="1">
      <c r="C267" s="61" t="s">
        <v>261</v>
      </c>
      <c r="D267" s="15"/>
      <c r="E267" s="15"/>
      <c r="F267" s="15"/>
      <c r="H267" s="103">
        <f>SUM(H261:H266)</f>
        <v>84.100000000000009</v>
      </c>
      <c r="I267" s="103">
        <f>SUM(I261:I266)</f>
        <v>80.500000000000028</v>
      </c>
      <c r="J267" s="102"/>
      <c r="K267" s="103">
        <f>SUM(K261:K266)</f>
        <v>397.70000000000005</v>
      </c>
      <c r="M267" s="157"/>
    </row>
    <row r="268" spans="1:13" ht="12" customHeight="1">
      <c r="C268" s="66"/>
      <c r="H268" s="102"/>
      <c r="I268" s="102"/>
      <c r="J268" s="102"/>
      <c r="K268" s="102"/>
      <c r="M268" s="157"/>
    </row>
    <row r="269" spans="1:13" ht="12" customHeight="1">
      <c r="C269" s="156"/>
      <c r="H269" s="102"/>
      <c r="I269" s="102"/>
      <c r="J269" s="102"/>
      <c r="K269" s="102"/>
      <c r="M269" s="157"/>
    </row>
    <row r="270" spans="1:13" ht="12" customHeight="1" thickBot="1">
      <c r="C270" s="115" t="s">
        <v>242</v>
      </c>
      <c r="D270" s="12"/>
      <c r="E270" s="12"/>
      <c r="F270" s="12"/>
      <c r="G270" s="12"/>
      <c r="K270" s="12"/>
      <c r="M270" s="157"/>
    </row>
    <row r="271" spans="1:13" ht="12" customHeight="1">
      <c r="C271" s="117"/>
      <c r="D271" s="117"/>
      <c r="E271" s="117"/>
      <c r="F271" s="117"/>
      <c r="G271" s="117"/>
      <c r="H271" s="281" t="s">
        <v>8</v>
      </c>
      <c r="I271" s="281"/>
      <c r="J271" s="281"/>
      <c r="K271" s="5" t="s">
        <v>121</v>
      </c>
      <c r="M271" s="157"/>
    </row>
    <row r="272" spans="1:13" ht="12" customHeight="1">
      <c r="C272" s="117"/>
      <c r="D272" s="117"/>
      <c r="E272" s="117"/>
      <c r="F272" s="117"/>
      <c r="G272" s="117"/>
      <c r="H272" s="283" t="s">
        <v>0</v>
      </c>
      <c r="I272" s="283"/>
      <c r="J272" s="283"/>
      <c r="K272" s="57" t="s">
        <v>1</v>
      </c>
      <c r="M272" s="157"/>
    </row>
    <row r="273" spans="2:13" ht="12" customHeight="1">
      <c r="C273" s="88" t="s">
        <v>9</v>
      </c>
      <c r="D273" s="118"/>
      <c r="E273" s="118"/>
      <c r="F273" s="118"/>
      <c r="G273" s="58"/>
      <c r="H273" s="63">
        <v>2021</v>
      </c>
      <c r="I273" s="65">
        <v>2020</v>
      </c>
      <c r="K273" s="54">
        <v>2020</v>
      </c>
      <c r="M273" s="157"/>
    </row>
    <row r="274" spans="2:13" ht="12" customHeight="1">
      <c r="C274" s="156" t="s">
        <v>245</v>
      </c>
      <c r="D274" s="1"/>
      <c r="E274" s="1"/>
      <c r="F274" s="1"/>
      <c r="G274" s="1"/>
      <c r="H274" s="99">
        <f>+'IS and OCI'!G18</f>
        <v>-2.3378439899999819</v>
      </c>
      <c r="I274" s="99">
        <v>-80.221119509999966</v>
      </c>
      <c r="J274" s="99"/>
      <c r="K274" s="99">
        <v>-188.04128588720425</v>
      </c>
      <c r="M274" s="157"/>
    </row>
    <row r="275" spans="2:13" ht="12" customHeight="1">
      <c r="C275" s="66" t="s">
        <v>154</v>
      </c>
      <c r="H275" s="102">
        <f>-'Note 1 table'!H8</f>
        <v>-33.5</v>
      </c>
      <c r="I275" s="102">
        <v>39.5</v>
      </c>
      <c r="J275" s="102"/>
      <c r="K275" s="102">
        <v>83.899999999999977</v>
      </c>
      <c r="M275" s="157"/>
    </row>
    <row r="276" spans="2:13" ht="12" customHeight="1">
      <c r="C276" s="66" t="s">
        <v>16</v>
      </c>
      <c r="H276" s="102">
        <v>-2.8621560100000001</v>
      </c>
      <c r="I276" s="102">
        <v>-2.6788804900000005</v>
      </c>
      <c r="J276" s="102"/>
      <c r="K276" s="102">
        <v>38.741285887204306</v>
      </c>
      <c r="M276" s="157"/>
    </row>
    <row r="277" spans="2:13" ht="12" customHeight="1">
      <c r="C277" s="66" t="s">
        <v>155</v>
      </c>
      <c r="H277" s="102">
        <f>-'Note 1 table'!H13</f>
        <v>24.799999999999997</v>
      </c>
      <c r="I277" s="102">
        <v>-28.999999999999993</v>
      </c>
      <c r="J277" s="102"/>
      <c r="K277" s="102">
        <v>-65.700000000000017</v>
      </c>
      <c r="M277" s="157"/>
    </row>
    <row r="278" spans="2:13" ht="12" customHeight="1">
      <c r="C278" s="66" t="s">
        <v>86</v>
      </c>
      <c r="H278" s="102">
        <f>-H44</f>
        <v>0</v>
      </c>
      <c r="I278" s="102">
        <v>5.2</v>
      </c>
      <c r="J278" s="102"/>
      <c r="K278" s="102">
        <v>34.9</v>
      </c>
      <c r="M278" s="157"/>
    </row>
    <row r="279" spans="2:13" ht="12" customHeight="1">
      <c r="C279" s="66" t="s">
        <v>258</v>
      </c>
      <c r="H279" s="102">
        <f>-'IS and OCI'!G15</f>
        <v>0</v>
      </c>
      <c r="I279" s="102">
        <v>51.4</v>
      </c>
      <c r="J279" s="102"/>
      <c r="K279" s="102">
        <v>108.4</v>
      </c>
      <c r="M279" s="157"/>
    </row>
    <row r="280" spans="2:13" ht="12" customHeight="1">
      <c r="C280" s="61" t="s">
        <v>28</v>
      </c>
      <c r="D280" s="15"/>
      <c r="E280" s="15"/>
      <c r="F280" s="15"/>
      <c r="H280" s="103">
        <f>SUM(H274:H279)</f>
        <v>-13.899999999999984</v>
      </c>
      <c r="I280" s="103">
        <f>SUM(I274:I279)</f>
        <v>-15.799999999999947</v>
      </c>
      <c r="J280" s="102"/>
      <c r="K280" s="103">
        <f>SUM(K274:K279)</f>
        <v>12.200000000000017</v>
      </c>
      <c r="M280" s="157"/>
    </row>
    <row r="281" spans="2:13" ht="12" customHeight="1">
      <c r="H281" s="102"/>
      <c r="I281" s="102"/>
      <c r="J281" s="102"/>
      <c r="K281" s="102"/>
      <c r="M281" s="157"/>
    </row>
    <row r="282" spans="2:13" ht="12" customHeight="1">
      <c r="H282" s="102"/>
      <c r="I282" s="102"/>
      <c r="J282" s="102"/>
      <c r="K282" s="102"/>
      <c r="M282" s="157"/>
    </row>
    <row r="283" spans="2:13" ht="12" customHeight="1">
      <c r="B283" s="201" t="s">
        <v>262</v>
      </c>
      <c r="H283" s="102"/>
      <c r="I283" s="102"/>
      <c r="J283" s="102"/>
      <c r="K283" s="102"/>
      <c r="M283" s="157"/>
    </row>
    <row r="284" spans="2:13" ht="12" customHeight="1">
      <c r="C284" s="205" t="s">
        <v>263</v>
      </c>
      <c r="H284" s="102"/>
      <c r="I284" s="102"/>
      <c r="J284" s="102"/>
      <c r="K284" s="102"/>
      <c r="M284" s="157"/>
    </row>
    <row r="285" spans="2:13" ht="12" customHeight="1">
      <c r="H285" s="102"/>
      <c r="I285" s="102"/>
      <c r="J285" s="102"/>
      <c r="K285" s="102"/>
      <c r="M285" s="157"/>
    </row>
    <row r="286" spans="2:13" ht="12" customHeight="1">
      <c r="H286" s="102"/>
      <c r="I286" s="102"/>
      <c r="J286" s="102"/>
      <c r="K286" s="102"/>
      <c r="M286" s="157"/>
    </row>
    <row r="287" spans="2:13" ht="12" customHeight="1">
      <c r="M287" s="157"/>
    </row>
    <row r="288" spans="2:13">
      <c r="M288" s="157"/>
    </row>
    <row r="289" spans="13:13">
      <c r="M289" s="157"/>
    </row>
    <row r="290" spans="13:13">
      <c r="M290" s="157"/>
    </row>
    <row r="291" spans="13:13">
      <c r="M291" s="157"/>
    </row>
    <row r="292" spans="13:13">
      <c r="M292" s="157"/>
    </row>
    <row r="293" spans="13:13">
      <c r="M293" s="157"/>
    </row>
    <row r="294" spans="13:13">
      <c r="M294" s="157"/>
    </row>
    <row r="295" spans="13:13">
      <c r="M295" s="157"/>
    </row>
    <row r="296" spans="13:13">
      <c r="M296" s="157"/>
    </row>
    <row r="297" spans="13:13">
      <c r="M297" s="157"/>
    </row>
    <row r="298" spans="13:13">
      <c r="M298" s="157"/>
    </row>
    <row r="299" spans="13:13">
      <c r="M299" s="157"/>
    </row>
    <row r="300" spans="13:13">
      <c r="M300" s="157"/>
    </row>
    <row r="301" spans="13:13">
      <c r="M301" s="157"/>
    </row>
    <row r="302" spans="13:13">
      <c r="M302" s="157"/>
    </row>
    <row r="303" spans="13:13">
      <c r="M303" s="157"/>
    </row>
    <row r="304" spans="13:13">
      <c r="M304" s="157"/>
    </row>
    <row r="305" spans="13:13">
      <c r="M305" s="157"/>
    </row>
    <row r="306" spans="13:13">
      <c r="M306" s="157"/>
    </row>
    <row r="307" spans="13:13">
      <c r="M307" s="157"/>
    </row>
    <row r="308" spans="13:13">
      <c r="M308" s="157"/>
    </row>
    <row r="309" spans="13:13">
      <c r="M309" s="157"/>
    </row>
    <row r="310" spans="13:13">
      <c r="M310" s="157"/>
    </row>
  </sheetData>
  <mergeCells count="35">
    <mergeCell ref="H118:J118"/>
    <mergeCell ref="H127:J127"/>
    <mergeCell ref="H103:J103"/>
    <mergeCell ref="H104:J104"/>
    <mergeCell ref="H117:J117"/>
    <mergeCell ref="H228:J228"/>
    <mergeCell ref="H241:J241"/>
    <mergeCell ref="H128:J128"/>
    <mergeCell ref="H141:I141"/>
    <mergeCell ref="H210:I210"/>
    <mergeCell ref="H272:J272"/>
    <mergeCell ref="H242:J242"/>
    <mergeCell ref="H258:J258"/>
    <mergeCell ref="H259:J259"/>
    <mergeCell ref="C60:K60"/>
    <mergeCell ref="H179:I179"/>
    <mergeCell ref="H200:I200"/>
    <mergeCell ref="H75:J75"/>
    <mergeCell ref="H66:J66"/>
    <mergeCell ref="H156:J156"/>
    <mergeCell ref="H157:J157"/>
    <mergeCell ref="H91:J91"/>
    <mergeCell ref="H92:J92"/>
    <mergeCell ref="H76:J76"/>
    <mergeCell ref="H271:J271"/>
    <mergeCell ref="H227:J227"/>
    <mergeCell ref="H53:J53"/>
    <mergeCell ref="H38:J38"/>
    <mergeCell ref="H10:J10"/>
    <mergeCell ref="H9:J9"/>
    <mergeCell ref="H65:J65"/>
    <mergeCell ref="H22:J22"/>
    <mergeCell ref="H23:J23"/>
    <mergeCell ref="H37:J37"/>
    <mergeCell ref="H54:J5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C1:M126"/>
  <sheetViews>
    <sheetView showGridLines="0" topLeftCell="A94" workbookViewId="0">
      <selection activeCell="E114" sqref="E114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</cols>
  <sheetData>
    <row r="1" spans="3:13">
      <c r="C1" s="4" t="s">
        <v>259</v>
      </c>
    </row>
    <row r="2" spans="3:13">
      <c r="C2" s="4"/>
    </row>
    <row r="3" spans="3:13" ht="18.75">
      <c r="C3" s="270" t="s">
        <v>7</v>
      </c>
      <c r="D3" s="270"/>
      <c r="E3" s="270"/>
      <c r="F3" s="270"/>
      <c r="G3" s="270"/>
      <c r="H3" s="270"/>
      <c r="I3" s="270"/>
      <c r="J3" s="270"/>
      <c r="K3" s="270"/>
      <c r="L3" s="270"/>
      <c r="M3" s="249"/>
    </row>
    <row r="4" spans="3:13" ht="15.75" thickBot="1">
      <c r="C4" s="12"/>
      <c r="D4" s="12"/>
      <c r="E4" s="12"/>
      <c r="F4" s="12"/>
    </row>
    <row r="5" spans="3:13">
      <c r="E5" s="287" t="s">
        <v>8</v>
      </c>
      <c r="F5" s="287"/>
      <c r="G5" s="281"/>
      <c r="H5" s="281"/>
      <c r="I5" s="281"/>
      <c r="J5" s="281"/>
      <c r="K5" s="281"/>
      <c r="L5" s="281"/>
    </row>
    <row r="6" spans="3:13">
      <c r="E6" s="283" t="s">
        <v>0</v>
      </c>
      <c r="F6" s="283"/>
      <c r="G6" s="283"/>
      <c r="H6" s="283"/>
      <c r="I6" s="283"/>
      <c r="J6" s="283"/>
      <c r="K6" s="283"/>
      <c r="L6" s="283"/>
    </row>
    <row r="7" spans="3:13">
      <c r="E7" s="108">
        <v>2021</v>
      </c>
      <c r="F7" s="108">
        <v>2020</v>
      </c>
      <c r="G7" s="6"/>
      <c r="H7" s="108">
        <v>2021</v>
      </c>
      <c r="I7" s="108">
        <v>2020</v>
      </c>
      <c r="K7" s="108">
        <v>2021</v>
      </c>
      <c r="L7" s="108">
        <v>2020</v>
      </c>
    </row>
    <row r="8" spans="3:13">
      <c r="E8" s="279" t="s">
        <v>79</v>
      </c>
      <c r="F8" s="279"/>
      <c r="G8" s="246"/>
      <c r="H8" s="277" t="s">
        <v>80</v>
      </c>
      <c r="I8" s="277"/>
      <c r="K8" s="277" t="s">
        <v>81</v>
      </c>
      <c r="L8" s="277"/>
    </row>
    <row r="9" spans="3:13">
      <c r="C9" s="88" t="s">
        <v>9</v>
      </c>
      <c r="E9" s="280"/>
      <c r="F9" s="280"/>
      <c r="G9" s="110"/>
      <c r="H9" s="278"/>
      <c r="I9" s="278"/>
      <c r="K9" s="278"/>
      <c r="L9" s="278"/>
    </row>
    <row r="11" spans="3:13">
      <c r="C11" s="27" t="s">
        <v>265</v>
      </c>
      <c r="E11" s="29">
        <f>+K11-H11</f>
        <v>132.19999999999999</v>
      </c>
      <c r="F11" s="29">
        <f>+L11-I11</f>
        <v>168.30000000000004</v>
      </c>
      <c r="H11" s="29">
        <f>+'Note 1 table'!H8</f>
        <v>33.5</v>
      </c>
      <c r="I11" s="29">
        <f>+'Note 1 table'!I8</f>
        <v>-39.5</v>
      </c>
      <c r="K11" s="29">
        <f>+'IS and OCI'!G8</f>
        <v>165.7</v>
      </c>
      <c r="L11" s="29">
        <f>+'IS and OCI'!I8</f>
        <v>128.80000000000004</v>
      </c>
    </row>
    <row r="12" spans="3:13">
      <c r="C12" s="28"/>
      <c r="E12" s="227"/>
      <c r="F12" s="227"/>
      <c r="H12" s="227"/>
      <c r="I12" s="227"/>
      <c r="K12" s="227"/>
      <c r="L12" s="227"/>
    </row>
    <row r="13" spans="3:13">
      <c r="C13" s="34" t="s">
        <v>11</v>
      </c>
      <c r="E13" s="35">
        <f t="shared" ref="E13:E19" si="0">+K13-H13</f>
        <v>-36.799999999999997</v>
      </c>
      <c r="F13" s="35">
        <f t="shared" ref="F13:F19" si="1">+L13-I13</f>
        <v>-72.7</v>
      </c>
      <c r="H13" s="35">
        <v>0</v>
      </c>
      <c r="I13" s="35">
        <v>0</v>
      </c>
      <c r="K13" s="35">
        <f>+'IS and OCI'!G10</f>
        <v>-36.799999999999997</v>
      </c>
      <c r="L13" s="35">
        <f>+'IS and OCI'!I10</f>
        <v>-72.7</v>
      </c>
    </row>
    <row r="14" spans="3:13">
      <c r="C14" s="34" t="s">
        <v>12</v>
      </c>
      <c r="E14" s="35">
        <f t="shared" si="0"/>
        <v>-1.6</v>
      </c>
      <c r="F14" s="35">
        <f t="shared" si="1"/>
        <v>-3.2</v>
      </c>
      <c r="H14" s="35">
        <v>0</v>
      </c>
      <c r="I14" s="35">
        <v>0</v>
      </c>
      <c r="K14" s="35">
        <f>+'IS and OCI'!G11</f>
        <v>-1.6</v>
      </c>
      <c r="L14" s="35">
        <f>+'IS and OCI'!I11</f>
        <v>-3.2</v>
      </c>
    </row>
    <row r="15" spans="3:13">
      <c r="C15" s="28" t="s">
        <v>13</v>
      </c>
      <c r="E15" s="35">
        <f t="shared" si="0"/>
        <v>-9.6999999999999993</v>
      </c>
      <c r="F15" s="35">
        <f t="shared" si="1"/>
        <v>-11.9</v>
      </c>
      <c r="H15" s="35">
        <v>0</v>
      </c>
      <c r="I15" s="35">
        <v>0</v>
      </c>
      <c r="K15" s="35">
        <f>+'IS and OCI'!G12</f>
        <v>-9.6999999999999993</v>
      </c>
      <c r="L15" s="35">
        <f>+'IS and OCI'!I12</f>
        <v>-11.9</v>
      </c>
    </row>
    <row r="16" spans="3:13">
      <c r="C16" s="34" t="s">
        <v>14</v>
      </c>
      <c r="E16" s="35">
        <f t="shared" si="0"/>
        <v>-75.8</v>
      </c>
      <c r="F16" s="35">
        <f t="shared" si="1"/>
        <v>-67.599999999999994</v>
      </c>
      <c r="H16" s="35">
        <f>(+'Note 1 table'!H13-Notes!H278)</f>
        <v>-24.799999999999997</v>
      </c>
      <c r="I16" s="35">
        <f>('Note 1 table'!I13-Notes!I278)</f>
        <v>23.799999999999994</v>
      </c>
      <c r="K16" s="35">
        <f>+'IS and OCI'!G13</f>
        <v>-100.6</v>
      </c>
      <c r="L16" s="35">
        <f>+'IS and OCI'!I13</f>
        <v>-43.8</v>
      </c>
    </row>
    <row r="17" spans="3:12">
      <c r="C17" s="34" t="s">
        <v>254</v>
      </c>
      <c r="E17" s="35">
        <f t="shared" si="0"/>
        <v>-22.2</v>
      </c>
      <c r="F17" s="35">
        <f t="shared" si="1"/>
        <v>-28.7</v>
      </c>
      <c r="H17" s="35">
        <v>0</v>
      </c>
      <c r="I17" s="35">
        <v>0</v>
      </c>
      <c r="K17" s="35">
        <f>+'IS and OCI'!G14</f>
        <v>-22.2</v>
      </c>
      <c r="L17" s="35">
        <f>+'IS and OCI'!I14</f>
        <v>-28.7</v>
      </c>
    </row>
    <row r="18" spans="3:12">
      <c r="C18" s="34" t="s">
        <v>255</v>
      </c>
      <c r="E18" s="35">
        <f t="shared" si="0"/>
        <v>0</v>
      </c>
      <c r="F18" s="35">
        <f t="shared" si="1"/>
        <v>-51.4</v>
      </c>
      <c r="H18" s="35">
        <v>0</v>
      </c>
      <c r="I18" s="35">
        <v>0</v>
      </c>
      <c r="K18" s="35">
        <f>+'IS and OCI'!G15</f>
        <v>0</v>
      </c>
      <c r="L18" s="35">
        <f>+'IS and OCI'!I15</f>
        <v>-51.4</v>
      </c>
    </row>
    <row r="19" spans="3:12">
      <c r="C19" s="34" t="s">
        <v>16</v>
      </c>
      <c r="E19" s="35">
        <f t="shared" si="0"/>
        <v>2.8621560100000001</v>
      </c>
      <c r="F19" s="35">
        <f t="shared" si="1"/>
        <v>2.6788804900000005</v>
      </c>
      <c r="H19" s="35">
        <v>0</v>
      </c>
      <c r="I19" s="35">
        <v>0</v>
      </c>
      <c r="K19" s="35">
        <f>+'IS and OCI'!G16</f>
        <v>2.8621560100000001</v>
      </c>
      <c r="L19" s="35">
        <f>+'IS and OCI'!I16</f>
        <v>2.6788804900000005</v>
      </c>
    </row>
    <row r="20" spans="3:12">
      <c r="C20" s="37" t="s">
        <v>17</v>
      </c>
      <c r="E20" s="38">
        <f>SUM(E13:E19)</f>
        <v>-143.23784398999999</v>
      </c>
      <c r="F20" s="38">
        <f>SUM(F13:F19)</f>
        <v>-232.82111950999999</v>
      </c>
      <c r="H20" s="38">
        <f>SUM(H13:H19)</f>
        <v>-24.799999999999997</v>
      </c>
      <c r="I20" s="38">
        <f>SUM(I13:I19)</f>
        <v>23.799999999999994</v>
      </c>
      <c r="K20" s="38">
        <f>SUM(K13:K19)</f>
        <v>-168.03784398999997</v>
      </c>
      <c r="L20" s="38">
        <f>'IS and OCI'!I17</f>
        <v>-209.02111951000001</v>
      </c>
    </row>
    <row r="21" spans="3:12">
      <c r="C21" s="28" t="s">
        <v>208</v>
      </c>
      <c r="E21" s="33">
        <f>+K21-H21</f>
        <v>-11.037843989999985</v>
      </c>
      <c r="F21" s="33">
        <f>+L21-I21</f>
        <v>-64.521119509999963</v>
      </c>
      <c r="H21" s="33">
        <f>+H20+H11</f>
        <v>8.7000000000000028</v>
      </c>
      <c r="I21" s="33">
        <f>+I20+I11</f>
        <v>-15.700000000000006</v>
      </c>
      <c r="K21" s="33">
        <f>+K20+K11</f>
        <v>-2.3378439899999819</v>
      </c>
      <c r="L21" s="33">
        <f>+L20+L11</f>
        <v>-80.221119509999966</v>
      </c>
    </row>
    <row r="22" spans="3:12">
      <c r="C22" s="32" t="s">
        <v>18</v>
      </c>
      <c r="E22" s="33">
        <f t="shared" ref="E22:E24" si="2">+K22-H22</f>
        <v>-0.4</v>
      </c>
      <c r="F22" s="33">
        <f t="shared" ref="F22:F24" si="3">+L22-I22</f>
        <v>-26</v>
      </c>
      <c r="H22" s="33">
        <v>0</v>
      </c>
      <c r="I22" s="33">
        <v>0</v>
      </c>
      <c r="K22" s="33">
        <f>+'IS and OCI'!G19</f>
        <v>-0.4</v>
      </c>
      <c r="L22" s="33">
        <f>+'IS and OCI'!I19</f>
        <v>-26</v>
      </c>
    </row>
    <row r="23" spans="3:12">
      <c r="C23" s="28" t="s">
        <v>19</v>
      </c>
      <c r="E23" s="33">
        <f t="shared" si="2"/>
        <v>-21.2</v>
      </c>
      <c r="F23" s="33">
        <f t="shared" si="3"/>
        <v>-16.399999999999999</v>
      </c>
      <c r="H23" s="33">
        <v>0</v>
      </c>
      <c r="I23" s="33">
        <v>0</v>
      </c>
      <c r="K23" s="33">
        <f>+'IS and OCI'!G20</f>
        <v>-21.2</v>
      </c>
      <c r="L23" s="33">
        <f>+'IS and OCI'!I20</f>
        <v>-16.399999999999999</v>
      </c>
    </row>
    <row r="24" spans="3:12">
      <c r="C24" s="27" t="s">
        <v>20</v>
      </c>
      <c r="E24" s="29">
        <f t="shared" si="2"/>
        <v>-12</v>
      </c>
      <c r="F24" s="29">
        <f t="shared" si="3"/>
        <v>7.3</v>
      </c>
      <c r="H24" s="29">
        <v>0</v>
      </c>
      <c r="I24" s="29">
        <v>0</v>
      </c>
      <c r="K24" s="29">
        <f>+'IS and OCI'!G21</f>
        <v>-12</v>
      </c>
      <c r="L24" s="29">
        <f>+'IS and OCI'!I21</f>
        <v>7.3</v>
      </c>
    </row>
    <row r="25" spans="3:12">
      <c r="C25" s="34" t="s">
        <v>209</v>
      </c>
      <c r="E25" s="35">
        <f>SUM(E21:E24)</f>
        <v>-44.637843989999986</v>
      </c>
      <c r="F25" s="35">
        <f>SUM(F21:F24)</f>
        <v>-99.621119509999957</v>
      </c>
      <c r="H25" s="35">
        <f>SUM(H21:H24)</f>
        <v>8.7000000000000028</v>
      </c>
      <c r="I25" s="35">
        <f>SUM(I21:I24)</f>
        <v>-15.700000000000006</v>
      </c>
      <c r="K25" s="35">
        <f>SUM(K21:K24)</f>
        <v>-35.937843989999976</v>
      </c>
      <c r="L25" s="35">
        <f>SUM(L21:L24)</f>
        <v>-115.32111950999997</v>
      </c>
    </row>
    <row r="26" spans="3:12">
      <c r="C26" s="27" t="s">
        <v>22</v>
      </c>
      <c r="E26" s="35">
        <f t="shared" ref="E26" si="4">+K26-H26</f>
        <v>-3.2</v>
      </c>
      <c r="F26" s="35">
        <f t="shared" ref="F26" si="5">+L26-I26</f>
        <v>-2.2000000000000002</v>
      </c>
      <c r="H26" s="35">
        <v>0</v>
      </c>
      <c r="I26" s="35">
        <v>0</v>
      </c>
      <c r="K26" s="35">
        <f>+'IS and OCI'!G23</f>
        <v>-3.2</v>
      </c>
      <c r="L26" s="35">
        <f>+'IS and OCI'!I23</f>
        <v>-2.2000000000000002</v>
      </c>
    </row>
    <row r="27" spans="3:12">
      <c r="C27" s="239" t="s">
        <v>23</v>
      </c>
      <c r="E27" s="240">
        <f>SUM(E25:E26)</f>
        <v>-47.837843989999989</v>
      </c>
      <c r="F27" s="240">
        <f>SUM(F25:F26)</f>
        <v>-101.82111950999996</v>
      </c>
      <c r="H27" s="240">
        <f>SUM(H25:H26)</f>
        <v>8.7000000000000028</v>
      </c>
      <c r="I27" s="240">
        <f>SUM(I25:I26)</f>
        <v>-15.700000000000006</v>
      </c>
      <c r="K27" s="240">
        <f>SUM(K25:K26)</f>
        <v>-39.137843989999979</v>
      </c>
      <c r="L27" s="240">
        <f>SUM(L25:L26)</f>
        <v>-117.52111950999998</v>
      </c>
    </row>
    <row r="28" spans="3:12">
      <c r="C28" s="40"/>
      <c r="E28" s="43"/>
      <c r="F28" s="43"/>
      <c r="H28" s="43"/>
      <c r="I28" s="43"/>
      <c r="K28" s="43"/>
      <c r="L28" s="43"/>
    </row>
    <row r="29" spans="3:12">
      <c r="C29" s="44" t="s">
        <v>24</v>
      </c>
      <c r="E29" s="35"/>
      <c r="F29" s="35"/>
      <c r="H29" s="35"/>
      <c r="I29" s="35"/>
      <c r="K29" s="35"/>
      <c r="L29" s="35"/>
    </row>
    <row r="30" spans="3:12">
      <c r="C30" s="34" t="s">
        <v>25</v>
      </c>
      <c r="E30" s="35">
        <f t="shared" ref="E30:E31" si="6">+K30-H30</f>
        <v>10</v>
      </c>
      <c r="F30" s="35">
        <f t="shared" ref="F30:F31" si="7">+L30-I30</f>
        <v>7.4</v>
      </c>
      <c r="H30" s="35">
        <v>0</v>
      </c>
      <c r="I30" s="35">
        <v>0</v>
      </c>
      <c r="K30" s="35">
        <f>+'IS and OCI'!G27</f>
        <v>10</v>
      </c>
      <c r="L30" s="35">
        <f>+'IS and OCI'!I27</f>
        <v>7.4</v>
      </c>
    </row>
    <row r="31" spans="3:12">
      <c r="C31" s="34" t="s">
        <v>26</v>
      </c>
      <c r="E31" s="35">
        <f t="shared" si="6"/>
        <v>1.2</v>
      </c>
      <c r="F31" s="35">
        <f t="shared" si="7"/>
        <v>-5.5</v>
      </c>
      <c r="H31" s="35">
        <v>0</v>
      </c>
      <c r="I31" s="35">
        <v>0</v>
      </c>
      <c r="K31" s="35">
        <f>+'IS and OCI'!G28</f>
        <v>1.2</v>
      </c>
      <c r="L31" s="35">
        <f>+'IS and OCI'!I28</f>
        <v>-5.5</v>
      </c>
    </row>
    <row r="32" spans="3:12">
      <c r="C32" s="45" t="s">
        <v>184</v>
      </c>
      <c r="E32" s="38">
        <f>SUM(E30:E31)</f>
        <v>11.2</v>
      </c>
      <c r="F32" s="38">
        <f>SUM(F30:F31)</f>
        <v>1.9000000000000004</v>
      </c>
      <c r="H32" s="38">
        <f>SUM(H30:H31)</f>
        <v>0</v>
      </c>
      <c r="I32" s="38">
        <f>SUM(I30:I31)</f>
        <v>0</v>
      </c>
      <c r="K32" s="38">
        <f>SUM(K30:K31)</f>
        <v>11.2</v>
      </c>
      <c r="L32" s="38">
        <f>SUM(L30:L31)</f>
        <v>1.9000000000000004</v>
      </c>
    </row>
    <row r="33" spans="3:12">
      <c r="C33" s="239" t="s">
        <v>185</v>
      </c>
      <c r="E33" s="240">
        <f>+E32+E27</f>
        <v>-36.637843989999993</v>
      </c>
      <c r="F33" s="240">
        <f>+F32+F27</f>
        <v>-99.921119509999954</v>
      </c>
      <c r="H33" s="240">
        <f>+H32+H27</f>
        <v>8.7000000000000028</v>
      </c>
      <c r="I33" s="240">
        <f>+I32+I27</f>
        <v>-15.700000000000006</v>
      </c>
      <c r="K33" s="240">
        <f>+K32+K27</f>
        <v>-27.93784398999998</v>
      </c>
      <c r="L33" s="240">
        <f>+L32+L27</f>
        <v>-115.62111950999997</v>
      </c>
    </row>
    <row r="34" spans="3:12" ht="15.75" thickBot="1">
      <c r="C34" s="12"/>
      <c r="D34" s="12"/>
      <c r="E34" s="12"/>
      <c r="F34" s="12"/>
    </row>
    <row r="35" spans="3:12">
      <c r="C35" s="46"/>
    </row>
    <row r="36" spans="3:12">
      <c r="C36" s="44"/>
    </row>
    <row r="37" spans="3:12" ht="18.75">
      <c r="C37" s="271" t="s">
        <v>119</v>
      </c>
      <c r="D37" s="271"/>
      <c r="E37" s="271"/>
      <c r="F37" s="271"/>
      <c r="G37" s="271"/>
      <c r="H37" s="271"/>
      <c r="I37" s="271"/>
      <c r="J37" s="271"/>
      <c r="K37" s="271"/>
      <c r="L37" s="271"/>
    </row>
    <row r="38" spans="3:12" ht="15.75" thickBot="1"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3:12">
      <c r="C39" s="22"/>
    </row>
    <row r="40" spans="3:12">
      <c r="C40" s="22"/>
      <c r="E40" s="283" t="s">
        <v>0</v>
      </c>
      <c r="F40" s="283"/>
      <c r="G40" s="283"/>
      <c r="H40" s="283"/>
      <c r="I40" s="283"/>
      <c r="J40" s="283"/>
      <c r="K40" s="283"/>
      <c r="L40" s="283"/>
    </row>
    <row r="41" spans="3:12">
      <c r="C41" s="22"/>
      <c r="E41" s="108">
        <v>2021</v>
      </c>
      <c r="F41" s="108">
        <v>2020</v>
      </c>
      <c r="G41" s="6"/>
      <c r="H41" s="108">
        <v>2021</v>
      </c>
      <c r="I41" s="108">
        <v>2020</v>
      </c>
      <c r="K41" s="108">
        <v>2021</v>
      </c>
      <c r="L41" s="108">
        <v>2020</v>
      </c>
    </row>
    <row r="42" spans="3:12">
      <c r="C42" s="22"/>
      <c r="E42" s="279" t="s">
        <v>79</v>
      </c>
      <c r="F42" s="279"/>
      <c r="G42" s="246"/>
      <c r="H42" s="277" t="s">
        <v>80</v>
      </c>
      <c r="I42" s="277"/>
      <c r="K42" s="277" t="s">
        <v>81</v>
      </c>
      <c r="L42" s="277"/>
    </row>
    <row r="43" spans="3:12">
      <c r="C43" s="238" t="s">
        <v>9</v>
      </c>
      <c r="E43" s="280"/>
      <c r="F43" s="280"/>
      <c r="G43" s="110"/>
      <c r="H43" s="278"/>
      <c r="I43" s="278"/>
      <c r="K43" s="278"/>
      <c r="L43" s="278"/>
    </row>
    <row r="44" spans="3:12">
      <c r="C44" s="22"/>
      <c r="I44" s="8"/>
    </row>
    <row r="45" spans="3:12">
      <c r="C45" s="106" t="s">
        <v>37</v>
      </c>
      <c r="I45" s="8"/>
    </row>
    <row r="46" spans="3:12">
      <c r="C46" s="76" t="s">
        <v>38</v>
      </c>
      <c r="E46" s="30">
        <f t="shared" ref="E46:E48" si="8">+K46-H46</f>
        <v>143.9</v>
      </c>
      <c r="F46" s="30">
        <f t="shared" ref="F46:F48" si="9">+L46-I46</f>
        <v>266.89999999999998</v>
      </c>
      <c r="H46" s="30">
        <v>0</v>
      </c>
      <c r="I46" s="30">
        <v>0</v>
      </c>
      <c r="K46" s="30">
        <v>143.9</v>
      </c>
      <c r="L46" s="30">
        <v>266.89999999999998</v>
      </c>
    </row>
    <row r="47" spans="3:12">
      <c r="C47" s="77" t="s">
        <v>39</v>
      </c>
      <c r="E47" s="30">
        <f t="shared" si="8"/>
        <v>12.9</v>
      </c>
      <c r="F47" s="30">
        <f t="shared" si="9"/>
        <v>2.8</v>
      </c>
      <c r="H47" s="30">
        <v>0</v>
      </c>
      <c r="I47" s="30">
        <v>0</v>
      </c>
      <c r="K47" s="30">
        <v>12.9</v>
      </c>
      <c r="L47" s="30">
        <v>2.8</v>
      </c>
    </row>
    <row r="48" spans="3:12">
      <c r="C48" s="77" t="s">
        <v>251</v>
      </c>
      <c r="E48" s="30">
        <f t="shared" si="8"/>
        <v>92.8</v>
      </c>
      <c r="F48" s="30">
        <f t="shared" si="9"/>
        <v>165</v>
      </c>
      <c r="H48" s="30">
        <v>0</v>
      </c>
      <c r="I48" s="30">
        <v>0</v>
      </c>
      <c r="K48" s="30">
        <v>92.8</v>
      </c>
      <c r="L48" s="30">
        <v>165</v>
      </c>
    </row>
    <row r="49" spans="3:12">
      <c r="C49" s="77" t="s">
        <v>40</v>
      </c>
      <c r="E49" s="30">
        <f>+K49-H49</f>
        <v>113.7</v>
      </c>
      <c r="F49" s="30">
        <f>+L49-I49</f>
        <v>82.7</v>
      </c>
      <c r="H49" s="30">
        <v>-68.900000000000006</v>
      </c>
      <c r="I49" s="30">
        <v>-55.1</v>
      </c>
      <c r="K49" s="30">
        <v>44.8</v>
      </c>
      <c r="L49" s="30">
        <v>27.6</v>
      </c>
    </row>
    <row r="50" spans="3:12">
      <c r="C50" s="78" t="s">
        <v>41</v>
      </c>
      <c r="E50" s="30">
        <f t="shared" ref="E50:E80" si="10">+K50-H50</f>
        <v>59.3</v>
      </c>
      <c r="F50" s="30">
        <f t="shared" ref="F50:F80" si="11">+L50-I50</f>
        <v>60.4</v>
      </c>
      <c r="H50" s="30">
        <v>0</v>
      </c>
      <c r="I50" s="30">
        <v>0</v>
      </c>
      <c r="K50" s="30">
        <v>59.3</v>
      </c>
      <c r="L50" s="30">
        <v>60.4</v>
      </c>
    </row>
    <row r="51" spans="3:12">
      <c r="C51" s="79" t="s">
        <v>210</v>
      </c>
      <c r="E51" s="39">
        <f t="shared" ref="E51" si="12">SUM(E46:E50)</f>
        <v>422.6</v>
      </c>
      <c r="F51" s="39">
        <f t="shared" ref="F51" si="13">SUM(F46:F50)</f>
        <v>577.79999999999995</v>
      </c>
      <c r="H51" s="39">
        <f t="shared" ref="H51:I51" si="14">SUM(H46:H50)</f>
        <v>-68.900000000000006</v>
      </c>
      <c r="I51" s="39">
        <f t="shared" si="14"/>
        <v>-55.1</v>
      </c>
      <c r="K51" s="39">
        <f>SUM(K46:K50)</f>
        <v>353.70000000000005</v>
      </c>
      <c r="L51" s="39">
        <f>SUM(L46:L50)</f>
        <v>522.70000000000005</v>
      </c>
    </row>
    <row r="52" spans="3:12">
      <c r="C52" s="76" t="s">
        <v>42</v>
      </c>
      <c r="E52" s="30">
        <f t="shared" si="10"/>
        <v>872.9</v>
      </c>
      <c r="F52" s="30">
        <f t="shared" si="11"/>
        <v>1047.0999999999999</v>
      </c>
      <c r="H52" s="30">
        <v>0</v>
      </c>
      <c r="I52" s="30">
        <v>0</v>
      </c>
      <c r="K52" s="30">
        <v>872.9</v>
      </c>
      <c r="L52" s="30">
        <v>1047.0999999999999</v>
      </c>
    </row>
    <row r="53" spans="3:12">
      <c r="C53" s="76" t="s">
        <v>43</v>
      </c>
      <c r="E53" s="30">
        <f t="shared" si="10"/>
        <v>533.6</v>
      </c>
      <c r="F53" s="30">
        <f t="shared" si="11"/>
        <v>546</v>
      </c>
      <c r="H53" s="30">
        <v>44.9</v>
      </c>
      <c r="I53" s="30">
        <v>62.8</v>
      </c>
      <c r="K53" s="30">
        <v>578.5</v>
      </c>
      <c r="L53" s="30">
        <v>608.79999999999995</v>
      </c>
    </row>
    <row r="54" spans="3:12">
      <c r="C54" s="76" t="s">
        <v>39</v>
      </c>
      <c r="E54" s="30">
        <f t="shared" si="10"/>
        <v>59</v>
      </c>
      <c r="F54" s="30">
        <f t="shared" si="11"/>
        <v>38.6</v>
      </c>
      <c r="H54" s="30">
        <v>0</v>
      </c>
      <c r="I54" s="30">
        <v>0</v>
      </c>
      <c r="K54" s="30">
        <v>59</v>
      </c>
      <c r="L54" s="30">
        <v>38.6</v>
      </c>
    </row>
    <row r="55" spans="3:12">
      <c r="C55" s="76" t="s">
        <v>181</v>
      </c>
      <c r="E55" s="30">
        <f t="shared" si="10"/>
        <v>15.7</v>
      </c>
      <c r="F55" s="30">
        <f t="shared" si="11"/>
        <v>18.600000000000001</v>
      </c>
      <c r="H55" s="30">
        <v>0</v>
      </c>
      <c r="I55" s="30">
        <v>0</v>
      </c>
      <c r="K55" s="30">
        <v>15.7</v>
      </c>
      <c r="L55" s="30">
        <v>18.600000000000001</v>
      </c>
    </row>
    <row r="56" spans="3:12">
      <c r="C56" s="81" t="s">
        <v>44</v>
      </c>
      <c r="E56" s="30">
        <f t="shared" si="10"/>
        <v>91.4</v>
      </c>
      <c r="F56" s="30">
        <f t="shared" si="11"/>
        <v>100.1</v>
      </c>
      <c r="H56" s="30">
        <v>0</v>
      </c>
      <c r="I56" s="30">
        <v>0</v>
      </c>
      <c r="K56" s="30">
        <v>91.4</v>
      </c>
      <c r="L56" s="30">
        <v>100.1</v>
      </c>
    </row>
    <row r="57" spans="3:12">
      <c r="C57" s="79" t="s">
        <v>211</v>
      </c>
      <c r="E57" s="39">
        <f t="shared" ref="E57" si="15">SUM(E52:E56)</f>
        <v>1572.6000000000001</v>
      </c>
      <c r="F57" s="39">
        <f t="shared" ref="F57" si="16">SUM(F52:F56)</f>
        <v>1750.3999999999996</v>
      </c>
      <c r="H57" s="39">
        <f t="shared" ref="H57:I57" si="17">SUM(H52:H56)</f>
        <v>44.9</v>
      </c>
      <c r="I57" s="39">
        <f t="shared" si="17"/>
        <v>62.8</v>
      </c>
      <c r="K57" s="39">
        <f>SUM(K52:K56)</f>
        <v>1617.5000000000002</v>
      </c>
      <c r="L57" s="39">
        <f>SUM(L52:L56)</f>
        <v>1813.1999999999996</v>
      </c>
    </row>
    <row r="58" spans="3:12">
      <c r="C58" s="80"/>
      <c r="E58" s="30"/>
      <c r="F58" s="30"/>
      <c r="H58" s="30"/>
      <c r="I58" s="30"/>
      <c r="K58" s="30"/>
      <c r="L58" s="30"/>
    </row>
    <row r="59" spans="3:12">
      <c r="C59" s="236" t="s">
        <v>78</v>
      </c>
      <c r="E59" s="235">
        <f>+E57+E51</f>
        <v>1995.2000000000003</v>
      </c>
      <c r="F59" s="235">
        <f>+F57+F51</f>
        <v>2328.1999999999998</v>
      </c>
      <c r="H59" s="235">
        <f>+H57+H51</f>
        <v>-24.000000000000007</v>
      </c>
      <c r="I59" s="235">
        <f>+I57+I51</f>
        <v>7.6999999999999957</v>
      </c>
      <c r="K59" s="235">
        <f>+K57+K51</f>
        <v>1971.2000000000003</v>
      </c>
      <c r="L59" s="235">
        <f>+L57+L51</f>
        <v>2335.8999999999996</v>
      </c>
    </row>
    <row r="60" spans="3:12">
      <c r="C60" s="76"/>
      <c r="E60" s="83"/>
      <c r="F60" s="83"/>
      <c r="H60" s="83"/>
      <c r="I60" s="83"/>
      <c r="K60" s="83"/>
      <c r="L60" s="83"/>
    </row>
    <row r="61" spans="3:12">
      <c r="C61" s="107" t="s">
        <v>45</v>
      </c>
      <c r="E61" s="36"/>
      <c r="F61" s="36"/>
      <c r="H61" s="36"/>
      <c r="I61" s="36"/>
      <c r="K61" s="36"/>
      <c r="L61" s="36"/>
    </row>
    <row r="62" spans="3:12">
      <c r="C62" s="78" t="s">
        <v>217</v>
      </c>
      <c r="E62" s="36">
        <f t="shared" si="10"/>
        <v>0</v>
      </c>
      <c r="F62" s="36">
        <f t="shared" si="11"/>
        <v>195.7</v>
      </c>
      <c r="H62" s="36">
        <v>0</v>
      </c>
      <c r="I62" s="36">
        <v>0</v>
      </c>
      <c r="K62" s="36">
        <v>0</v>
      </c>
      <c r="L62" s="36">
        <v>195.7</v>
      </c>
    </row>
    <row r="63" spans="3:12">
      <c r="C63" s="78" t="s">
        <v>189</v>
      </c>
      <c r="E63" s="36">
        <f t="shared" si="10"/>
        <v>40.6</v>
      </c>
      <c r="F63" s="36">
        <f t="shared" si="11"/>
        <v>40.5</v>
      </c>
      <c r="H63" s="36">
        <v>0</v>
      </c>
      <c r="I63" s="36">
        <v>0</v>
      </c>
      <c r="K63" s="36">
        <v>40.6</v>
      </c>
      <c r="L63" s="36">
        <v>40.5</v>
      </c>
    </row>
    <row r="64" spans="3:12">
      <c r="C64" s="77" t="s">
        <v>46</v>
      </c>
      <c r="E64" s="36">
        <f t="shared" si="10"/>
        <v>30.8</v>
      </c>
      <c r="F64" s="36">
        <f t="shared" si="11"/>
        <v>71.400000000000006</v>
      </c>
      <c r="H64" s="36">
        <v>0</v>
      </c>
      <c r="I64" s="36">
        <v>0</v>
      </c>
      <c r="K64" s="36">
        <v>30.8</v>
      </c>
      <c r="L64" s="36">
        <v>71.400000000000006</v>
      </c>
    </row>
    <row r="65" spans="3:12">
      <c r="C65" s="77" t="s">
        <v>47</v>
      </c>
      <c r="E65" s="36">
        <f>+K65-H65</f>
        <v>112.9</v>
      </c>
      <c r="F65" s="36">
        <f t="shared" si="11"/>
        <v>121.19999999999999</v>
      </c>
      <c r="H65" s="36">
        <f>-17.6-0.4</f>
        <v>-18</v>
      </c>
      <c r="I65" s="36">
        <v>-15.8</v>
      </c>
      <c r="K65" s="36">
        <v>94.9</v>
      </c>
      <c r="L65" s="36">
        <v>105.39999999999999</v>
      </c>
    </row>
    <row r="66" spans="3:12">
      <c r="C66" s="78" t="s">
        <v>48</v>
      </c>
      <c r="E66" s="36">
        <f t="shared" si="10"/>
        <v>5.4000000000000057</v>
      </c>
      <c r="F66" s="36">
        <f t="shared" si="11"/>
        <v>12.900000000000006</v>
      </c>
      <c r="H66" s="36">
        <v>137.5</v>
      </c>
      <c r="I66" s="36">
        <v>138.19999999999999</v>
      </c>
      <c r="K66" s="36">
        <v>142.9</v>
      </c>
      <c r="L66" s="36">
        <v>151.1</v>
      </c>
    </row>
    <row r="67" spans="3:12">
      <c r="C67" s="72" t="s">
        <v>49</v>
      </c>
      <c r="E67" s="30">
        <f t="shared" si="10"/>
        <v>13.1</v>
      </c>
      <c r="F67" s="30">
        <f t="shared" si="11"/>
        <v>22.5</v>
      </c>
      <c r="H67" s="30">
        <v>0</v>
      </c>
      <c r="I67" s="30">
        <v>0</v>
      </c>
      <c r="K67" s="30">
        <v>13.1</v>
      </c>
      <c r="L67" s="30">
        <v>22.5</v>
      </c>
    </row>
    <row r="68" spans="3:12">
      <c r="C68" s="80" t="s">
        <v>212</v>
      </c>
      <c r="E68" s="39">
        <f t="shared" ref="E68" si="18">SUM(E62:E67)</f>
        <v>202.8</v>
      </c>
      <c r="F68" s="39">
        <f t="shared" ref="F68" si="19">SUM(F62:F67)</f>
        <v>464.20000000000005</v>
      </c>
      <c r="H68" s="39">
        <f t="shared" ref="H68:I68" si="20">SUM(H62:H67)</f>
        <v>119.5</v>
      </c>
      <c r="I68" s="39">
        <f t="shared" si="20"/>
        <v>122.39999999999999</v>
      </c>
      <c r="K68" s="39">
        <f>SUM(K62:K67)</f>
        <v>322.30000000000007</v>
      </c>
      <c r="L68" s="39">
        <f>SUM(L62:L67)</f>
        <v>586.6</v>
      </c>
    </row>
    <row r="69" spans="3:12">
      <c r="C69" s="78" t="s">
        <v>217</v>
      </c>
      <c r="E69" s="36">
        <f t="shared" si="10"/>
        <v>1123</v>
      </c>
      <c r="F69" s="36">
        <f t="shared" si="11"/>
        <v>958.8</v>
      </c>
      <c r="H69" s="36">
        <v>0</v>
      </c>
      <c r="I69" s="36">
        <v>0</v>
      </c>
      <c r="K69" s="36">
        <v>1123</v>
      </c>
      <c r="L69" s="36">
        <v>958.8</v>
      </c>
    </row>
    <row r="70" spans="3:12">
      <c r="C70" s="78" t="s">
        <v>189</v>
      </c>
      <c r="E70" s="36">
        <f t="shared" si="10"/>
        <v>108.4</v>
      </c>
      <c r="F70" s="36">
        <f t="shared" si="11"/>
        <v>135.5</v>
      </c>
      <c r="H70" s="36">
        <v>0</v>
      </c>
      <c r="I70" s="36">
        <v>0</v>
      </c>
      <c r="K70" s="36">
        <v>108.4</v>
      </c>
      <c r="L70" s="36">
        <v>135.5</v>
      </c>
    </row>
    <row r="71" spans="3:12">
      <c r="C71" s="78" t="s">
        <v>50</v>
      </c>
      <c r="E71" s="36">
        <f t="shared" si="10"/>
        <v>0.1</v>
      </c>
      <c r="F71" s="36">
        <f t="shared" si="11"/>
        <v>0.1</v>
      </c>
      <c r="H71" s="36">
        <v>0</v>
      </c>
      <c r="I71" s="36">
        <v>0</v>
      </c>
      <c r="K71" s="36">
        <v>0.1</v>
      </c>
      <c r="L71" s="36">
        <v>0.1</v>
      </c>
    </row>
    <row r="72" spans="3:12">
      <c r="C72" s="77" t="s">
        <v>182</v>
      </c>
      <c r="E72" s="36">
        <f t="shared" si="10"/>
        <v>46.5</v>
      </c>
      <c r="F72" s="36">
        <f t="shared" si="11"/>
        <v>43.1</v>
      </c>
      <c r="H72" s="36">
        <v>0</v>
      </c>
      <c r="I72" s="36">
        <v>0</v>
      </c>
      <c r="K72" s="36">
        <v>46.5</v>
      </c>
      <c r="L72" s="36">
        <v>43.1</v>
      </c>
    </row>
    <row r="73" spans="3:12">
      <c r="C73" s="79" t="s">
        <v>213</v>
      </c>
      <c r="E73" s="39">
        <f t="shared" ref="E73" si="21">SUM(E69:E72)</f>
        <v>1278</v>
      </c>
      <c r="F73" s="39">
        <f t="shared" ref="F73" si="22">SUM(F69:F72)</f>
        <v>1137.4999999999998</v>
      </c>
      <c r="H73" s="39">
        <f t="shared" ref="H73:I73" si="23">SUM(H69:H72)</f>
        <v>0</v>
      </c>
      <c r="I73" s="39">
        <f t="shared" si="23"/>
        <v>0</v>
      </c>
      <c r="K73" s="39">
        <f>SUM(K69:K72)</f>
        <v>1278</v>
      </c>
      <c r="L73" s="39">
        <f>SUM(L69:L72)</f>
        <v>1137.4999999999998</v>
      </c>
    </row>
    <row r="74" spans="3:12">
      <c r="C74" s="72"/>
      <c r="E74" s="30"/>
      <c r="F74" s="30"/>
      <c r="H74" s="30"/>
      <c r="I74" s="30"/>
      <c r="K74" s="30"/>
      <c r="L74" s="30"/>
    </row>
    <row r="75" spans="3:12">
      <c r="C75" s="76" t="s">
        <v>51</v>
      </c>
      <c r="H75" s="8"/>
      <c r="I75" s="8"/>
      <c r="K75" s="10"/>
      <c r="L75" s="10"/>
    </row>
    <row r="76" spans="3:12">
      <c r="C76" s="76" t="str">
        <f>+BS!C38</f>
        <v xml:space="preserve">   issued and outstanding 391,414,046 shares </v>
      </c>
      <c r="E76" s="30">
        <f t="shared" si="10"/>
        <v>155.69999999999999</v>
      </c>
      <c r="F76" s="30">
        <f t="shared" si="11"/>
        <v>154.19999999999999</v>
      </c>
      <c r="H76" s="30">
        <f>+BS!D38</f>
        <v>0</v>
      </c>
      <c r="I76" s="30">
        <f>+BS!E38</f>
        <v>0</v>
      </c>
      <c r="K76" s="30">
        <f>+BS!G38</f>
        <v>155.69999999999999</v>
      </c>
      <c r="L76" s="30">
        <v>154.19999999999999</v>
      </c>
    </row>
    <row r="77" spans="3:12">
      <c r="C77" s="81" t="s">
        <v>52</v>
      </c>
      <c r="E77" s="31">
        <f t="shared" si="10"/>
        <v>930</v>
      </c>
      <c r="F77" s="31">
        <f t="shared" si="11"/>
        <v>927.1</v>
      </c>
      <c r="H77" s="31">
        <f>+BS!D39</f>
        <v>0</v>
      </c>
      <c r="I77" s="31">
        <f>+BS!E39</f>
        <v>0</v>
      </c>
      <c r="K77" s="31">
        <f>+BS!G39</f>
        <v>930</v>
      </c>
      <c r="L77" s="31">
        <v>927.1</v>
      </c>
    </row>
    <row r="78" spans="3:12">
      <c r="C78" s="76" t="s">
        <v>53</v>
      </c>
      <c r="E78" s="30">
        <f t="shared" ref="E78" si="24">SUM(E76:E77)</f>
        <v>1085.7</v>
      </c>
      <c r="F78" s="30">
        <f t="shared" ref="F78" si="25">SUM(F76:F77)</f>
        <v>1081.3</v>
      </c>
      <c r="H78" s="30">
        <f t="shared" ref="H78:I78" si="26">SUM(H76:H77)</f>
        <v>0</v>
      </c>
      <c r="I78" s="30">
        <f t="shared" si="26"/>
        <v>0</v>
      </c>
      <c r="K78" s="30">
        <f>SUM(K76:K77)</f>
        <v>1085.7</v>
      </c>
      <c r="L78" s="30">
        <f>SUM(L76:L77)</f>
        <v>1081.3</v>
      </c>
    </row>
    <row r="79" spans="3:12">
      <c r="C79" s="76" t="s">
        <v>54</v>
      </c>
      <c r="E79" s="30">
        <f t="shared" si="10"/>
        <v>-561.20000000000005</v>
      </c>
      <c r="F79" s="30">
        <f t="shared" si="11"/>
        <v>-341.88825592999996</v>
      </c>
      <c r="H79" s="30">
        <v>-143.5</v>
      </c>
      <c r="I79" s="30">
        <v>-114.7</v>
      </c>
      <c r="K79" s="30">
        <f>+BS!G41</f>
        <v>-704.7</v>
      </c>
      <c r="L79" s="30">
        <v>-456.58825592999995</v>
      </c>
    </row>
    <row r="80" spans="3:12">
      <c r="C80" s="76" t="s">
        <v>55</v>
      </c>
      <c r="E80" s="30">
        <f t="shared" si="10"/>
        <v>-10.100000000000001</v>
      </c>
      <c r="F80" s="30">
        <f t="shared" si="11"/>
        <v>-12.899999999999999</v>
      </c>
      <c r="H80" s="30">
        <f>+BS!D42</f>
        <v>0</v>
      </c>
      <c r="I80" s="30">
        <f>+BS!E42</f>
        <v>0</v>
      </c>
      <c r="K80" s="30">
        <f>+BS!G42</f>
        <v>-10.100000000000001</v>
      </c>
      <c r="L80" s="30">
        <v>-12.899999999999999</v>
      </c>
    </row>
    <row r="81" spans="3:13">
      <c r="C81" s="80" t="s">
        <v>214</v>
      </c>
      <c r="E81" s="39">
        <f t="shared" ref="E81" si="27">SUM(E78:E80)</f>
        <v>514.4</v>
      </c>
      <c r="F81" s="39">
        <f t="shared" ref="F81" si="28">SUM(F78:F80)</f>
        <v>726.51174406999996</v>
      </c>
      <c r="H81" s="39">
        <f t="shared" ref="H81:I81" si="29">SUM(H78:H80)</f>
        <v>-143.5</v>
      </c>
      <c r="I81" s="39">
        <f t="shared" si="29"/>
        <v>-114.7</v>
      </c>
      <c r="K81" s="39">
        <f>SUM(K78:K80)</f>
        <v>370.9</v>
      </c>
      <c r="L81" s="39">
        <f>SUM(L78:L80)</f>
        <v>611.81174407000003</v>
      </c>
    </row>
    <row r="82" spans="3:13">
      <c r="C82" s="236" t="s">
        <v>157</v>
      </c>
      <c r="E82" s="235">
        <f t="shared" ref="E82" si="30">+E81+E73+E68</f>
        <v>1995.2</v>
      </c>
      <c r="F82" s="235">
        <f t="shared" ref="F82" si="31">+F81+F73+F68</f>
        <v>2328.2117440699994</v>
      </c>
      <c r="H82" s="235">
        <f>+H81+H73+H68</f>
        <v>-24</v>
      </c>
      <c r="I82" s="235">
        <f t="shared" ref="I82" si="32">+I81+I73+I68</f>
        <v>7.6999999999999886</v>
      </c>
      <c r="K82" s="235">
        <f>+K81+K73+K68</f>
        <v>1971.2000000000003</v>
      </c>
      <c r="L82" s="235">
        <f>+L81+L73+L68</f>
        <v>2335.9117440699997</v>
      </c>
    </row>
    <row r="84" spans="3:13">
      <c r="C84" s="250"/>
      <c r="D84" s="251"/>
      <c r="E84" s="252"/>
      <c r="F84" s="252"/>
      <c r="G84" s="251"/>
      <c r="H84" s="252"/>
      <c r="I84" s="252"/>
      <c r="J84" s="251"/>
      <c r="K84" s="252"/>
      <c r="L84" s="252"/>
    </row>
    <row r="87" spans="3:13" ht="18.75">
      <c r="C87" s="270" t="s">
        <v>175</v>
      </c>
      <c r="D87" s="270"/>
      <c r="E87" s="270"/>
      <c r="F87" s="270"/>
      <c r="G87" s="270"/>
      <c r="H87" s="270"/>
      <c r="I87" s="270"/>
      <c r="J87" s="270"/>
      <c r="K87" s="270"/>
      <c r="L87" s="270"/>
      <c r="M87" s="249"/>
    </row>
    <row r="88" spans="3:13" ht="15.75" thickBot="1">
      <c r="C88" s="12"/>
      <c r="D88" s="12"/>
      <c r="E88" s="12"/>
      <c r="F88" s="12"/>
    </row>
    <row r="89" spans="3:13">
      <c r="E89" s="287" t="s">
        <v>8</v>
      </c>
      <c r="F89" s="287"/>
      <c r="G89" s="281"/>
      <c r="H89" s="281"/>
      <c r="I89" s="281"/>
      <c r="J89" s="281"/>
      <c r="K89" s="281"/>
      <c r="L89" s="281"/>
    </row>
    <row r="90" spans="3:13">
      <c r="E90" s="283" t="s">
        <v>0</v>
      </c>
      <c r="F90" s="283"/>
      <c r="G90" s="283"/>
      <c r="H90" s="283"/>
      <c r="I90" s="283"/>
      <c r="J90" s="283"/>
      <c r="K90" s="283"/>
      <c r="L90" s="283"/>
    </row>
    <row r="91" spans="3:13">
      <c r="E91" s="108">
        <v>2021</v>
      </c>
      <c r="F91" s="108">
        <v>2020</v>
      </c>
      <c r="G91" s="6"/>
      <c r="H91" s="108">
        <v>2021</v>
      </c>
      <c r="I91" s="108">
        <v>2020</v>
      </c>
      <c r="K91" s="108">
        <v>2021</v>
      </c>
      <c r="L91" s="108">
        <v>2020</v>
      </c>
    </row>
    <row r="92" spans="3:13">
      <c r="E92" s="279" t="s">
        <v>79</v>
      </c>
      <c r="F92" s="279"/>
      <c r="G92" s="246"/>
      <c r="H92" s="277" t="s">
        <v>80</v>
      </c>
      <c r="I92" s="277"/>
      <c r="K92" s="277" t="s">
        <v>81</v>
      </c>
      <c r="L92" s="277"/>
    </row>
    <row r="93" spans="3:13">
      <c r="C93" s="88" t="s">
        <v>9</v>
      </c>
      <c r="E93" s="280"/>
      <c r="F93" s="280"/>
      <c r="G93" s="110"/>
      <c r="H93" s="278"/>
      <c r="I93" s="278"/>
      <c r="K93" s="278"/>
      <c r="L93" s="278"/>
    </row>
    <row r="95" spans="3:13">
      <c r="C95" s="160" t="s">
        <v>21</v>
      </c>
      <c r="E95" s="36">
        <f>+K95-H95</f>
        <v>-44.637843989999979</v>
      </c>
      <c r="F95" s="36">
        <f>+L95-I95</f>
        <v>-99.621119509999971</v>
      </c>
      <c r="G95" s="36"/>
      <c r="H95" s="102">
        <f>+H25</f>
        <v>8.7000000000000028</v>
      </c>
      <c r="I95" s="36">
        <f>+I25</f>
        <v>-15.700000000000006</v>
      </c>
      <c r="J95" s="36"/>
      <c r="K95" s="102">
        <f>+CF!E7</f>
        <v>-35.937843989999976</v>
      </c>
      <c r="L95" s="102">
        <f>+CF!G7</f>
        <v>-115.32111950999997</v>
      </c>
    </row>
    <row r="96" spans="3:13">
      <c r="C96" s="161" t="s">
        <v>232</v>
      </c>
      <c r="E96" s="36">
        <f t="shared" ref="E96:E106" si="33">+K96-H96</f>
        <v>98</v>
      </c>
      <c r="F96" s="36">
        <f>+L96-I96</f>
        <v>147.69999999999999</v>
      </c>
      <c r="G96" s="36"/>
      <c r="H96" s="102">
        <f>-H17-H16</f>
        <v>24.799999999999997</v>
      </c>
      <c r="I96" s="36">
        <f>-I16</f>
        <v>-23.799999999999994</v>
      </c>
      <c r="J96" s="36"/>
      <c r="K96" s="102">
        <f>+CF!E8</f>
        <v>122.8</v>
      </c>
      <c r="L96" s="102">
        <f>+CF!G8</f>
        <v>123.9</v>
      </c>
    </row>
    <row r="97" spans="3:12">
      <c r="C97" s="161" t="s">
        <v>158</v>
      </c>
      <c r="E97" s="36">
        <f t="shared" si="33"/>
        <v>0.4</v>
      </c>
      <c r="F97" s="36">
        <f t="shared" ref="E97:F107" si="34">+L97-I97</f>
        <v>26</v>
      </c>
      <c r="G97" s="36"/>
      <c r="H97" s="102">
        <v>0</v>
      </c>
      <c r="I97" s="36">
        <v>0</v>
      </c>
      <c r="J97" s="36"/>
      <c r="K97" s="102">
        <f>+CF!E9</f>
        <v>0.4</v>
      </c>
      <c r="L97" s="102">
        <f>+CF!G9</f>
        <v>26</v>
      </c>
    </row>
    <row r="98" spans="3:12">
      <c r="C98" s="161" t="s">
        <v>19</v>
      </c>
      <c r="E98" s="36">
        <f t="shared" si="33"/>
        <v>21.2</v>
      </c>
      <c r="F98" s="36">
        <f t="shared" si="34"/>
        <v>16.399999999999999</v>
      </c>
      <c r="G98" s="36"/>
      <c r="H98" s="102">
        <v>0</v>
      </c>
      <c r="I98" s="36">
        <v>0</v>
      </c>
      <c r="J98" s="36"/>
      <c r="K98" s="102">
        <f>+CF!E10</f>
        <v>21.2</v>
      </c>
      <c r="L98" s="102">
        <f>+CF!G10</f>
        <v>16.399999999999999</v>
      </c>
    </row>
    <row r="99" spans="3:12">
      <c r="C99" s="161" t="s">
        <v>159</v>
      </c>
      <c r="E99" s="36">
        <f t="shared" si="33"/>
        <v>0</v>
      </c>
      <c r="F99" s="36">
        <f t="shared" si="34"/>
        <v>0.3</v>
      </c>
      <c r="G99" s="36"/>
      <c r="H99" s="102">
        <v>0</v>
      </c>
      <c r="I99" s="36">
        <v>0</v>
      </c>
      <c r="J99" s="36"/>
      <c r="K99" s="102">
        <f>+CF!E11</f>
        <v>0</v>
      </c>
      <c r="L99" s="102">
        <f>+CF!G11</f>
        <v>0.3</v>
      </c>
    </row>
    <row r="100" spans="3:12">
      <c r="C100" s="161" t="s">
        <v>160</v>
      </c>
      <c r="E100" s="36">
        <f t="shared" si="33"/>
        <v>-3</v>
      </c>
      <c r="F100" s="36">
        <f t="shared" si="34"/>
        <v>-5.2</v>
      </c>
      <c r="G100" s="30"/>
      <c r="H100" s="102">
        <v>0</v>
      </c>
      <c r="I100" s="36">
        <v>0</v>
      </c>
      <c r="J100" s="30"/>
      <c r="K100" s="102">
        <f>+CF!E12</f>
        <v>-3</v>
      </c>
      <c r="L100" s="102">
        <f>+CF!G12</f>
        <v>-5.2</v>
      </c>
    </row>
    <row r="101" spans="3:12">
      <c r="C101" s="161" t="s">
        <v>161</v>
      </c>
      <c r="E101" s="36">
        <f t="shared" si="33"/>
        <v>7.1</v>
      </c>
      <c r="F101" s="36">
        <f t="shared" si="34"/>
        <v>-8.1</v>
      </c>
      <c r="G101" s="36"/>
      <c r="H101" s="102">
        <v>0</v>
      </c>
      <c r="I101" s="36">
        <v>0</v>
      </c>
      <c r="J101" s="36"/>
      <c r="K101" s="102">
        <f>+CF!E13</f>
        <v>7.1</v>
      </c>
      <c r="L101" s="102">
        <f>+CF!G13</f>
        <v>-8.1</v>
      </c>
    </row>
    <row r="102" spans="3:12">
      <c r="C102" s="161" t="s">
        <v>250</v>
      </c>
      <c r="E102" s="36">
        <f t="shared" si="33"/>
        <v>28.799999999999997</v>
      </c>
      <c r="F102" s="36">
        <f t="shared" si="34"/>
        <v>105.2</v>
      </c>
      <c r="G102" s="36"/>
      <c r="H102" s="102">
        <v>-8.6</v>
      </c>
      <c r="I102" s="36">
        <v>12</v>
      </c>
      <c r="J102" s="36"/>
      <c r="K102" s="102">
        <f>+CF!E14</f>
        <v>20.2</v>
      </c>
      <c r="L102" s="102">
        <f>+CF!G14</f>
        <v>117.2</v>
      </c>
    </row>
    <row r="103" spans="3:12">
      <c r="C103" s="161" t="s">
        <v>162</v>
      </c>
      <c r="E103" s="36">
        <f t="shared" si="33"/>
        <v>-17.900000000000002</v>
      </c>
      <c r="F103" s="36">
        <f t="shared" si="34"/>
        <v>-1.6999999999999993</v>
      </c>
      <c r="G103" s="36"/>
      <c r="H103" s="102">
        <v>-27.8</v>
      </c>
      <c r="I103" s="36">
        <v>29</v>
      </c>
      <c r="J103" s="36"/>
      <c r="K103" s="102">
        <f>+CF!E15</f>
        <v>-45.7</v>
      </c>
      <c r="L103" s="102">
        <f>+CF!G15</f>
        <v>27.3</v>
      </c>
    </row>
    <row r="104" spans="3:12">
      <c r="C104" s="161" t="s">
        <v>163</v>
      </c>
      <c r="E104" s="36">
        <f t="shared" si="33"/>
        <v>-1.1000000000000001</v>
      </c>
      <c r="F104" s="36">
        <f t="shared" si="34"/>
        <v>13.1</v>
      </c>
      <c r="G104" s="36"/>
      <c r="H104" s="102">
        <v>0</v>
      </c>
      <c r="I104" s="36"/>
      <c r="J104" s="36"/>
      <c r="K104" s="102">
        <f>+CF!E16</f>
        <v>-1.1000000000000001</v>
      </c>
      <c r="L104" s="102">
        <f>+CF!G16</f>
        <v>13.1</v>
      </c>
    </row>
    <row r="105" spans="3:12">
      <c r="C105" s="161" t="s">
        <v>164</v>
      </c>
      <c r="E105" s="36">
        <f t="shared" si="33"/>
        <v>-0.79999999999999982</v>
      </c>
      <c r="F105" s="36">
        <f t="shared" si="34"/>
        <v>-14.899999999999999</v>
      </c>
      <c r="G105" s="36"/>
      <c r="H105" s="102">
        <v>2.9</v>
      </c>
      <c r="I105" s="36">
        <v>-1.5</v>
      </c>
      <c r="J105" s="36"/>
      <c r="K105" s="102">
        <f>+CF!E17</f>
        <v>2.1</v>
      </c>
      <c r="L105" s="102">
        <f>+CF!G17</f>
        <v>-16.399999999999999</v>
      </c>
    </row>
    <row r="106" spans="3:12">
      <c r="C106" s="161" t="s">
        <v>165</v>
      </c>
      <c r="E106" s="36">
        <f t="shared" si="33"/>
        <v>0.5</v>
      </c>
      <c r="F106" s="36">
        <f t="shared" si="34"/>
        <v>-3.2</v>
      </c>
      <c r="G106" s="30"/>
      <c r="H106" s="102">
        <v>0</v>
      </c>
      <c r="I106" s="36">
        <v>0</v>
      </c>
      <c r="J106" s="30"/>
      <c r="K106" s="102">
        <f>+CF!E18</f>
        <v>0.5</v>
      </c>
      <c r="L106" s="102">
        <f>+CF!G18</f>
        <v>-3.2</v>
      </c>
    </row>
    <row r="107" spans="3:12">
      <c r="C107" s="162" t="s">
        <v>116</v>
      </c>
      <c r="E107" s="103">
        <f t="shared" si="34"/>
        <v>88.56215601000001</v>
      </c>
      <c r="F107" s="103">
        <f t="shared" si="34"/>
        <v>175.97888049000005</v>
      </c>
      <c r="G107" s="36"/>
      <c r="H107" s="103">
        <f>ROUND(SUM(H95:H106),1)</f>
        <v>0</v>
      </c>
      <c r="I107" s="103">
        <f>ROUND(SUM(I95:I106),1)</f>
        <v>0</v>
      </c>
      <c r="J107" s="36"/>
      <c r="K107" s="103">
        <f>+CF!E19</f>
        <v>88.56215601000001</v>
      </c>
      <c r="L107" s="103">
        <f>+CF!G19</f>
        <v>175.97888049000005</v>
      </c>
    </row>
    <row r="108" spans="3:12">
      <c r="C108" s="161" t="s">
        <v>166</v>
      </c>
      <c r="E108" s="36">
        <f t="shared" ref="E108:E114" si="35">+K108-H108</f>
        <v>-43.3</v>
      </c>
      <c r="F108" s="36">
        <f t="shared" ref="F108:F114" si="36">+L108-I108</f>
        <v>-67.599999999999994</v>
      </c>
      <c r="G108" s="36"/>
      <c r="H108" s="102">
        <v>0</v>
      </c>
      <c r="I108" s="185">
        <v>0</v>
      </c>
      <c r="J108" s="36"/>
      <c r="K108" s="102">
        <f>+CF!E20</f>
        <v>-43.3</v>
      </c>
      <c r="L108" s="102">
        <f>+CF!G20</f>
        <v>-67.599999999999994</v>
      </c>
    </row>
    <row r="109" spans="3:12">
      <c r="C109" s="161" t="s">
        <v>105</v>
      </c>
      <c r="E109" s="36">
        <f t="shared" si="35"/>
        <v>-8.3000000000000007</v>
      </c>
      <c r="F109" s="36">
        <f t="shared" si="36"/>
        <v>-10.399999999999999</v>
      </c>
      <c r="G109" s="36"/>
      <c r="H109" s="102">
        <v>0</v>
      </c>
      <c r="I109" s="185">
        <v>0</v>
      </c>
      <c r="J109" s="36"/>
      <c r="K109" s="102">
        <f>+CF!E21</f>
        <v>-8.3000000000000007</v>
      </c>
      <c r="L109" s="102">
        <f>+CF!G21</f>
        <v>-10.399999999999999</v>
      </c>
    </row>
    <row r="110" spans="3:12">
      <c r="C110" s="161" t="s">
        <v>167</v>
      </c>
      <c r="E110" s="36">
        <f t="shared" si="35"/>
        <v>-2.2000000000000002</v>
      </c>
      <c r="F110" s="36">
        <f t="shared" si="36"/>
        <v>-2.8</v>
      </c>
      <c r="G110" s="36"/>
      <c r="H110" s="102">
        <v>0</v>
      </c>
      <c r="I110" s="185">
        <v>0</v>
      </c>
      <c r="J110" s="36"/>
      <c r="K110" s="102">
        <f>+CF!E22</f>
        <v>-2.2000000000000002</v>
      </c>
      <c r="L110" s="102">
        <f>+CF!G22</f>
        <v>-2.8</v>
      </c>
    </row>
    <row r="111" spans="3:12">
      <c r="C111" s="161" t="s">
        <v>247</v>
      </c>
      <c r="E111" s="36">
        <f t="shared" si="35"/>
        <v>0</v>
      </c>
      <c r="F111" s="36">
        <f t="shared" si="36"/>
        <v>0</v>
      </c>
      <c r="G111" s="36"/>
      <c r="H111" s="102">
        <v>0</v>
      </c>
      <c r="I111" s="185">
        <v>0</v>
      </c>
      <c r="J111" s="36"/>
      <c r="K111" s="102">
        <f>+CF!E23</f>
        <v>0</v>
      </c>
      <c r="L111" s="102">
        <f>+CF!G23</f>
        <v>0</v>
      </c>
    </row>
    <row r="112" spans="3:12">
      <c r="C112" s="66" t="s">
        <v>168</v>
      </c>
      <c r="E112" s="36">
        <f t="shared" si="35"/>
        <v>0</v>
      </c>
      <c r="F112" s="36">
        <f t="shared" si="36"/>
        <v>0.4</v>
      </c>
      <c r="G112" s="30"/>
      <c r="H112" s="102">
        <v>0</v>
      </c>
      <c r="I112" s="185">
        <v>0</v>
      </c>
      <c r="J112" s="30"/>
      <c r="K112" s="102">
        <f>+CF!E24</f>
        <v>0</v>
      </c>
      <c r="L112" s="102">
        <f>+CF!G24</f>
        <v>0.4</v>
      </c>
    </row>
    <row r="113" spans="3:12">
      <c r="C113" s="66" t="s">
        <v>272</v>
      </c>
      <c r="E113" s="36">
        <f t="shared" si="35"/>
        <v>0</v>
      </c>
      <c r="F113" s="36">
        <f t="shared" si="36"/>
        <v>0</v>
      </c>
      <c r="G113" s="30"/>
      <c r="H113" s="102">
        <v>0</v>
      </c>
      <c r="I113" s="185">
        <v>0</v>
      </c>
      <c r="J113" s="30"/>
      <c r="K113" s="102">
        <f>+CF!E25</f>
        <v>0</v>
      </c>
      <c r="L113" s="102">
        <f>+CF!G25</f>
        <v>0</v>
      </c>
    </row>
    <row r="114" spans="3:12">
      <c r="C114" s="162" t="s">
        <v>169</v>
      </c>
      <c r="E114" s="103">
        <f t="shared" si="35"/>
        <v>-53.8</v>
      </c>
      <c r="F114" s="103">
        <f t="shared" si="36"/>
        <v>-80.399999999999991</v>
      </c>
      <c r="G114" s="36"/>
      <c r="H114" s="103">
        <f>SUM(H108:H113)</f>
        <v>0</v>
      </c>
      <c r="I114" s="103">
        <f>SUM(I108:I113)</f>
        <v>0</v>
      </c>
      <c r="J114" s="36"/>
      <c r="K114" s="103">
        <f>+CF!E26</f>
        <v>-53.8</v>
      </c>
      <c r="L114" s="103">
        <f>+CF!G26</f>
        <v>-80.399999999999991</v>
      </c>
    </row>
    <row r="115" spans="3:12">
      <c r="C115" s="264" t="s">
        <v>287</v>
      </c>
      <c r="E115" s="36">
        <f t="shared" ref="E115" si="37">+K115-H115</f>
        <v>-18.399999999999999</v>
      </c>
      <c r="F115" s="36">
        <f t="shared" ref="F115" si="38">+L115-I115</f>
        <v>124.2</v>
      </c>
      <c r="G115" s="36"/>
      <c r="H115" s="102">
        <v>0</v>
      </c>
      <c r="I115" s="185">
        <v>0</v>
      </c>
      <c r="J115" s="36"/>
      <c r="K115" s="36">
        <f>+CF!E27</f>
        <v>-18.399999999999999</v>
      </c>
      <c r="L115" s="36">
        <f>+CF!G27</f>
        <v>124.2</v>
      </c>
    </row>
    <row r="116" spans="3:12">
      <c r="C116" s="161" t="s">
        <v>234</v>
      </c>
      <c r="E116" s="36">
        <f t="shared" ref="E116:E123" si="39">+K116-H116</f>
        <v>-19.899999999999999</v>
      </c>
      <c r="F116" s="36">
        <f t="shared" ref="F116:F123" si="40">+L116-I116</f>
        <v>-15.6</v>
      </c>
      <c r="G116" s="36"/>
      <c r="H116" s="102">
        <v>0</v>
      </c>
      <c r="I116" s="185">
        <v>0</v>
      </c>
      <c r="J116" s="36"/>
      <c r="K116" s="36">
        <f>+CF!E28</f>
        <v>-19.899999999999999</v>
      </c>
      <c r="L116" s="36">
        <f>+CF!G28</f>
        <v>-15.6</v>
      </c>
    </row>
    <row r="117" spans="3:12">
      <c r="C117" s="161" t="s">
        <v>188</v>
      </c>
      <c r="E117" s="36">
        <f t="shared" si="39"/>
        <v>0</v>
      </c>
      <c r="F117" s="36">
        <f t="shared" si="40"/>
        <v>-226.3</v>
      </c>
      <c r="G117" s="36"/>
      <c r="H117" s="102">
        <v>0</v>
      </c>
      <c r="I117" s="185">
        <v>0</v>
      </c>
      <c r="J117" s="36"/>
      <c r="K117" s="36">
        <f>+CF!E29</f>
        <v>0</v>
      </c>
      <c r="L117" s="36">
        <f>+CF!G29</f>
        <v>-226.3</v>
      </c>
    </row>
    <row r="118" spans="3:12">
      <c r="C118" s="161" t="s">
        <v>170</v>
      </c>
      <c r="E118" s="36">
        <f t="shared" si="39"/>
        <v>0</v>
      </c>
      <c r="F118" s="36">
        <f t="shared" si="40"/>
        <v>170</v>
      </c>
      <c r="G118" s="36"/>
      <c r="H118" s="102">
        <v>0</v>
      </c>
      <c r="I118" s="185">
        <v>0</v>
      </c>
      <c r="J118" s="36"/>
      <c r="K118" s="36">
        <f>+CF!E30</f>
        <v>0</v>
      </c>
      <c r="L118" s="36">
        <f>+CF!G30</f>
        <v>170</v>
      </c>
    </row>
    <row r="119" spans="3:12">
      <c r="C119" s="161" t="s">
        <v>260</v>
      </c>
      <c r="E119" s="36">
        <f t="shared" ref="E119" si="41">+K119-H119</f>
        <v>0</v>
      </c>
      <c r="F119" s="36">
        <f t="shared" ref="F119" si="42">+L119-I119</f>
        <v>91.9</v>
      </c>
      <c r="G119" s="36"/>
      <c r="H119" s="102">
        <v>0</v>
      </c>
      <c r="I119" s="185">
        <v>0</v>
      </c>
      <c r="J119" s="36"/>
      <c r="K119" s="36">
        <f>+CF!E31</f>
        <v>0</v>
      </c>
      <c r="L119" s="36">
        <f>+CF!G31</f>
        <v>91.9</v>
      </c>
    </row>
    <row r="120" spans="3:12">
      <c r="C120" s="161" t="s">
        <v>233</v>
      </c>
      <c r="E120" s="36">
        <f t="shared" si="39"/>
        <v>-9.5</v>
      </c>
      <c r="F120" s="36">
        <f t="shared" si="40"/>
        <v>-10.5</v>
      </c>
      <c r="G120" s="36"/>
      <c r="H120" s="102">
        <v>0</v>
      </c>
      <c r="I120" s="185">
        <v>0</v>
      </c>
      <c r="J120" s="36"/>
      <c r="K120" s="36">
        <f>+CF!E32</f>
        <v>-9.5</v>
      </c>
      <c r="L120" s="36">
        <f>+CF!G32</f>
        <v>-10.5</v>
      </c>
    </row>
    <row r="121" spans="3:12">
      <c r="C121" s="161" t="s">
        <v>220</v>
      </c>
      <c r="E121" s="36">
        <f t="shared" si="39"/>
        <v>-2.4</v>
      </c>
      <c r="F121" s="36">
        <f t="shared" si="40"/>
        <v>-3</v>
      </c>
      <c r="G121" s="30"/>
      <c r="H121" s="102">
        <v>0</v>
      </c>
      <c r="I121" s="185">
        <v>0</v>
      </c>
      <c r="J121" s="30"/>
      <c r="K121" s="36">
        <f>+CF!E33</f>
        <v>-2.4</v>
      </c>
      <c r="L121" s="36">
        <f>+CF!G33</f>
        <v>-3</v>
      </c>
    </row>
    <row r="122" spans="3:12">
      <c r="C122" s="257" t="s">
        <v>269</v>
      </c>
      <c r="E122" s="36">
        <f t="shared" ref="E122" si="43">+K122-H122</f>
        <v>2.6</v>
      </c>
      <c r="F122" s="36">
        <f t="shared" ref="F122" si="44">+L122-I122</f>
        <v>0</v>
      </c>
      <c r="G122" s="30"/>
      <c r="H122" s="102"/>
      <c r="I122" s="185"/>
      <c r="J122" s="30"/>
      <c r="K122" s="36">
        <f>+CF!E34</f>
        <v>2.6</v>
      </c>
      <c r="L122" s="36">
        <f>+CF!G34</f>
        <v>0</v>
      </c>
    </row>
    <row r="123" spans="3:12">
      <c r="C123" s="162" t="s">
        <v>171</v>
      </c>
      <c r="E123" s="103">
        <f t="shared" si="39"/>
        <v>-47.599999999999994</v>
      </c>
      <c r="F123" s="103">
        <f t="shared" si="40"/>
        <v>130.69999999999999</v>
      </c>
      <c r="G123" s="36"/>
      <c r="H123" s="103">
        <f>SUM(H115:H121)</f>
        <v>0</v>
      </c>
      <c r="I123" s="253">
        <f>SUM(I115:I121)</f>
        <v>0</v>
      </c>
      <c r="J123" s="36"/>
      <c r="K123" s="103">
        <f>+CF!E35</f>
        <v>-47.599999999999994</v>
      </c>
      <c r="L123" s="103">
        <f>+CF!G35</f>
        <v>130.69999999999999</v>
      </c>
    </row>
    <row r="124" spans="3:12">
      <c r="C124" s="161" t="s">
        <v>172</v>
      </c>
      <c r="E124" s="36">
        <f t="shared" ref="E124:E126" si="45">+K124-H124</f>
        <v>-12.837843989999982</v>
      </c>
      <c r="F124" s="36">
        <f t="shared" ref="F124:F126" si="46">+L124-I124</f>
        <v>226.27888049000006</v>
      </c>
      <c r="G124" s="36"/>
      <c r="H124" s="102">
        <f>+H123+H114+H107</f>
        <v>0</v>
      </c>
      <c r="I124" s="185">
        <f>+I123+I114+I107</f>
        <v>0</v>
      </c>
      <c r="J124" s="36"/>
      <c r="K124" s="36">
        <f>+CF!E36</f>
        <v>-12.837843989999982</v>
      </c>
      <c r="L124" s="36">
        <f>+CF!G36</f>
        <v>226.27888049000006</v>
      </c>
    </row>
    <row r="125" spans="3:12">
      <c r="C125" s="161" t="s">
        <v>173</v>
      </c>
      <c r="E125" s="36">
        <f t="shared" si="45"/>
        <v>156.69999999999999</v>
      </c>
      <c r="F125" s="36">
        <f t="shared" si="46"/>
        <v>40.6</v>
      </c>
      <c r="G125" s="36"/>
      <c r="H125" s="102">
        <v>0</v>
      </c>
      <c r="I125" s="185">
        <v>0</v>
      </c>
      <c r="J125" s="36"/>
      <c r="K125" s="36">
        <f>+CF!E37</f>
        <v>156.69999999999999</v>
      </c>
      <c r="L125" s="36">
        <f>+CF!G37</f>
        <v>40.6</v>
      </c>
    </row>
    <row r="126" spans="3:12">
      <c r="C126" s="162" t="s">
        <v>174</v>
      </c>
      <c r="E126" s="103">
        <f t="shared" si="45"/>
        <v>143.86215601000001</v>
      </c>
      <c r="F126" s="103">
        <f t="shared" si="46"/>
        <v>266.87888049000009</v>
      </c>
      <c r="G126" s="36"/>
      <c r="H126" s="103">
        <f>SUM(H124:H125)</f>
        <v>0</v>
      </c>
      <c r="I126" s="253">
        <f>SUM(I124:I125)</f>
        <v>0</v>
      </c>
      <c r="J126" s="36"/>
      <c r="K126" s="103">
        <f>+CF!E38</f>
        <v>143.86215601000001</v>
      </c>
      <c r="L126" s="103">
        <f>+CF!G38</f>
        <v>266.87888049000009</v>
      </c>
    </row>
  </sheetData>
  <mergeCells count="17">
    <mergeCell ref="C3:L3"/>
    <mergeCell ref="E5:L5"/>
    <mergeCell ref="E6:L6"/>
    <mergeCell ref="E8:F9"/>
    <mergeCell ref="H8:I9"/>
    <mergeCell ref="K8:L9"/>
    <mergeCell ref="C37:L37"/>
    <mergeCell ref="E40:L40"/>
    <mergeCell ref="E42:F43"/>
    <mergeCell ref="H42:I43"/>
    <mergeCell ref="K42:L43"/>
    <mergeCell ref="C87:L87"/>
    <mergeCell ref="E89:L89"/>
    <mergeCell ref="E90:L90"/>
    <mergeCell ref="E92:F93"/>
    <mergeCell ref="H92:I93"/>
    <mergeCell ref="K92:L93"/>
  </mergeCells>
  <pageMargins left="0.7" right="0.7" top="0.75" bottom="0.75" header="0.3" footer="0.3"/>
  <pageSetup orientation="portrait" r:id="rId1"/>
  <ignoredErrors>
    <ignoredError sqref="E25:F25 E51:F51 E68:F68 E78:F78 E20: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 and OCI</vt:lpstr>
      <vt:lpstr>BS</vt:lpstr>
      <vt:lpstr>Equity</vt:lpstr>
      <vt:lpstr>CF</vt:lpstr>
      <vt:lpstr>Key tables</vt:lpstr>
      <vt:lpstr>Note 1 table</vt:lpstr>
      <vt:lpstr>Note 2 table</vt:lpstr>
      <vt:lpstr>Notes</vt:lpstr>
      <vt:lpstr>Note 17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2021-04-21T10:38:55Z</dcterms:created>
  <dcterms:modified xsi:type="dcterms:W3CDTF">2021-04-21T11:39:19Z</dcterms:modified>
</cp:coreProperties>
</file>