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codeName="ThisWorkbook"/>
  <xr:revisionPtr revIDLastSave="0" documentId="8_{7DE7750C-DF60-4719-89EE-3E5080547E7A}" xr6:coauthVersionLast="47" xr6:coauthVersionMax="47" xr10:uidLastSave="{00000000-0000-0000-0000-000000000000}"/>
  <bookViews>
    <workbookView xWindow="-120" yWindow="-120" windowWidth="29040" windowHeight="17640" tabRatio="743" xr2:uid="{00000000-000D-0000-FFFF-FFFF00000000}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s" sheetId="1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5" i="18" l="1"/>
  <c r="K205" i="18"/>
  <c r="L202" i="18"/>
  <c r="L203" i="18"/>
  <c r="K203" i="18"/>
  <c r="K202" i="18"/>
  <c r="N323" i="18" l="1"/>
  <c r="N322" i="18"/>
  <c r="N321" i="18"/>
  <c r="N320" i="18"/>
  <c r="N319" i="18"/>
  <c r="E18" i="16" l="1"/>
  <c r="H204" i="18" l="1"/>
  <c r="N204" i="18"/>
  <c r="I204" i="18"/>
  <c r="L204" i="18"/>
  <c r="K204" i="18"/>
  <c r="E19" i="16"/>
  <c r="E31" i="16"/>
  <c r="K175" i="18" l="1"/>
  <c r="K174" i="18"/>
  <c r="K173" i="18"/>
  <c r="K172" i="18"/>
  <c r="K171" i="18"/>
  <c r="K159" i="18" l="1"/>
  <c r="K157" i="18"/>
  <c r="K156" i="18"/>
  <c r="K155" i="18"/>
  <c r="K154" i="18"/>
  <c r="H176" i="18" l="1"/>
  <c r="I30" i="16" l="1"/>
  <c r="I29" i="16"/>
  <c r="I28" i="16"/>
  <c r="I27" i="16"/>
  <c r="I26" i="16"/>
  <c r="I24" i="16"/>
  <c r="I23" i="16"/>
  <c r="I22" i="16"/>
  <c r="I19" i="16"/>
  <c r="I18" i="16"/>
  <c r="I17" i="16"/>
  <c r="I16" i="16"/>
  <c r="I15" i="16"/>
  <c r="I14" i="16"/>
  <c r="I13" i="16"/>
  <c r="I12" i="16"/>
  <c r="N211" i="18" l="1"/>
  <c r="M16" i="17" l="1"/>
  <c r="M34" i="17"/>
  <c r="M17" i="17" l="1"/>
  <c r="G18" i="17"/>
  <c r="G23" i="17" s="1"/>
  <c r="G43" i="11" s="1"/>
  <c r="E18" i="17"/>
  <c r="E23" i="17" s="1"/>
  <c r="G42" i="11" s="1"/>
  <c r="K31" i="17" l="1"/>
  <c r="I31" i="17"/>
  <c r="G31" i="17"/>
  <c r="G36" i="17" s="1"/>
  <c r="E31" i="17"/>
  <c r="E36" i="17" s="1"/>
  <c r="M35" i="17"/>
  <c r="G44" i="11" l="1"/>
  <c r="M31" i="17"/>
  <c r="K227" i="18" l="1"/>
  <c r="K103" i="18" l="1"/>
  <c r="C31" i="17" l="1"/>
  <c r="I15" i="17" l="1"/>
  <c r="K15" i="17"/>
  <c r="O27" i="10"/>
  <c r="O12" i="10" l="1"/>
  <c r="E33" i="16"/>
  <c r="I33" i="16"/>
  <c r="O14" i="10"/>
  <c r="N310" i="18"/>
  <c r="N299" i="18"/>
  <c r="N19" i="18" l="1"/>
  <c r="O16" i="10" l="1"/>
  <c r="O11" i="10"/>
  <c r="O25" i="10"/>
  <c r="O22" i="10"/>
  <c r="I12" i="10" l="1"/>
  <c r="I22" i="10"/>
  <c r="I19" i="18"/>
  <c r="I14" i="10"/>
  <c r="I310" i="18"/>
  <c r="I299" i="18"/>
  <c r="I16" i="10"/>
  <c r="I11" i="10"/>
  <c r="I27" i="10"/>
  <c r="M27" i="10" s="1"/>
  <c r="L160" i="18" l="1"/>
  <c r="M12" i="10"/>
  <c r="M22" i="10"/>
  <c r="K33" i="17"/>
  <c r="K36" i="17" s="1"/>
  <c r="L232" i="18"/>
  <c r="L310" i="18"/>
  <c r="L299" i="18"/>
  <c r="I33" i="17"/>
  <c r="I32" i="17"/>
  <c r="M16" i="10"/>
  <c r="L19" i="18" l="1"/>
  <c r="I36" i="17"/>
  <c r="I25" i="10"/>
  <c r="M25" i="10" s="1"/>
  <c r="M32" i="17"/>
  <c r="M33" i="17"/>
  <c r="M14" i="10"/>
  <c r="M11" i="10"/>
  <c r="M36" i="17" l="1"/>
  <c r="K18" i="17" l="1"/>
  <c r="K284" i="18"/>
  <c r="H284" i="18"/>
  <c r="K281" i="18"/>
  <c r="H281" i="18"/>
  <c r="M15" i="17" l="1"/>
  <c r="I18" i="17"/>
  <c r="M14" i="17"/>
  <c r="O15" i="10"/>
  <c r="K29" i="9"/>
  <c r="G28" i="9"/>
  <c r="K28" i="9"/>
  <c r="G29" i="9"/>
  <c r="O18" i="10"/>
  <c r="O17" i="10"/>
  <c r="I24" i="10"/>
  <c r="M24" i="10" s="1"/>
  <c r="O24" i="10"/>
  <c r="M18" i="17" l="1"/>
  <c r="K23" i="17"/>
  <c r="G46" i="11" s="1"/>
  <c r="O21" i="10"/>
  <c r="K241" i="18" l="1"/>
  <c r="O26" i="10" l="1"/>
  <c r="I26" i="10"/>
  <c r="M26" i="10" s="1"/>
  <c r="O23" i="10" l="1"/>
  <c r="K158" i="18" l="1"/>
  <c r="K23" i="10" s="1"/>
  <c r="H158" i="18"/>
  <c r="H103" i="18"/>
  <c r="G23" i="10" l="1"/>
  <c r="M23" i="10"/>
  <c r="I23" i="10"/>
  <c r="H160" i="18"/>
  <c r="K160" i="18"/>
  <c r="M20" i="17"/>
  <c r="M22" i="17"/>
  <c r="K246" i="18" l="1"/>
  <c r="K30" i="9"/>
  <c r="G30" i="9"/>
  <c r="K232" i="18" l="1"/>
  <c r="G34" i="11"/>
  <c r="G25" i="10"/>
  <c r="G39" i="11"/>
  <c r="K25" i="10" l="1"/>
  <c r="K249" i="18"/>
  <c r="G15" i="11"/>
  <c r="K253" i="18" l="1"/>
  <c r="G26" i="10"/>
  <c r="M15" i="10"/>
  <c r="I15" i="10"/>
  <c r="G27" i="10" l="1"/>
  <c r="K26" i="10"/>
  <c r="I18" i="10"/>
  <c r="M18" i="10"/>
  <c r="M17" i="10"/>
  <c r="I17" i="10"/>
  <c r="K27" i="10" l="1"/>
  <c r="I21" i="16"/>
  <c r="I21" i="10"/>
  <c r="M21" i="10"/>
  <c r="E10" i="16" l="1"/>
  <c r="I10" i="16" s="1"/>
  <c r="H136" i="18"/>
  <c r="K136" i="18"/>
  <c r="K308" i="18"/>
  <c r="H308" i="18"/>
  <c r="K91" i="18"/>
  <c r="H91" i="18"/>
  <c r="H146" i="18"/>
  <c r="K146" i="18"/>
  <c r="I9" i="16" l="1"/>
  <c r="E11" i="16"/>
  <c r="I11" i="16" s="1"/>
  <c r="I31" i="16"/>
  <c r="E25" i="16"/>
  <c r="G14" i="10"/>
  <c r="K14" i="10"/>
  <c r="K121" i="18"/>
  <c r="K298" i="18"/>
  <c r="K309" i="18"/>
  <c r="H298" i="18"/>
  <c r="H309" i="18"/>
  <c r="K16" i="10"/>
  <c r="G16" i="10"/>
  <c r="H296" i="18"/>
  <c r="H67" i="18" l="1"/>
  <c r="I25" i="16"/>
  <c r="H121" i="18"/>
  <c r="G18" i="9"/>
  <c r="K47" i="18"/>
  <c r="K296" i="18"/>
  <c r="K19" i="18" l="1"/>
  <c r="H19" i="18"/>
  <c r="H47" i="18"/>
  <c r="H80" i="18"/>
  <c r="K80" i="18"/>
  <c r="K18" i="9"/>
  <c r="K51" i="18"/>
  <c r="H51" i="18" l="1"/>
  <c r="G12" i="10" l="1"/>
  <c r="K12" i="10"/>
  <c r="G19" i="9"/>
  <c r="K19" i="9"/>
  <c r="H306" i="18" l="1"/>
  <c r="H294" i="18"/>
  <c r="G23" i="9"/>
  <c r="E8" i="16" s="1"/>
  <c r="K294" i="18"/>
  <c r="K306" i="18"/>
  <c r="K23" i="9"/>
  <c r="I8" i="16" l="1"/>
  <c r="E20" i="16"/>
  <c r="H299" i="18"/>
  <c r="K299" i="18"/>
  <c r="K15" i="10"/>
  <c r="H310" i="18"/>
  <c r="G15" i="10"/>
  <c r="G25" i="9"/>
  <c r="K310" i="18"/>
  <c r="K25" i="9"/>
  <c r="E32" i="16" l="1"/>
  <c r="G21" i="10"/>
  <c r="I19" i="17"/>
  <c r="I23" i="17" s="1"/>
  <c r="G45" i="11" s="1"/>
  <c r="G47" i="11" s="1"/>
  <c r="G18" i="10"/>
  <c r="G17" i="10"/>
  <c r="G31" i="9"/>
  <c r="K31" i="9"/>
  <c r="K17" i="10"/>
  <c r="I20" i="16"/>
  <c r="I32" i="16" s="1"/>
  <c r="G21" i="11"/>
  <c r="G48" i="11" l="1"/>
  <c r="G25" i="11"/>
  <c r="K18" i="10"/>
  <c r="M19" i="17"/>
  <c r="M23" i="17" s="1"/>
  <c r="K21" i="10"/>
  <c r="E34" i="16" l="1"/>
  <c r="I34" i="16"/>
  <c r="G24" i="10"/>
  <c r="K24" i="10" l="1"/>
  <c r="K67" i="18" l="1"/>
</calcChain>
</file>

<file path=xl/sharedStrings.xml><?xml version="1.0" encoding="utf-8"?>
<sst xmlns="http://schemas.openxmlformats.org/spreadsheetml/2006/main" count="510" uniqueCount="284">
  <si>
    <t>Q2</t>
  </si>
  <si>
    <t>Q3</t>
  </si>
  <si>
    <t>Q4</t>
  </si>
  <si>
    <t>March 31,</t>
  </si>
  <si>
    <t>December 31,</t>
  </si>
  <si>
    <t>Other</t>
  </si>
  <si>
    <t xml:space="preserve"> </t>
  </si>
  <si>
    <t>Year to date</t>
  </si>
  <si>
    <t>Steaming</t>
  </si>
  <si>
    <t>Interest income</t>
  </si>
  <si>
    <t xml:space="preserve"> Condensed Consolidated Statements of Profit and Loss and Other Comprehensive Income</t>
  </si>
  <si>
    <t>Quarter ended</t>
  </si>
  <si>
    <t>(In millions of US dollars)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</si>
  <si>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</si>
  <si>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</si>
  <si>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</si>
  <si>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</si>
  <si>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</si>
  <si>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long term assets (excl. MultiClient library)</t>
  </si>
  <si>
    <t>Other charges, net</t>
  </si>
  <si>
    <t>Total operating expenses</t>
  </si>
  <si>
    <t xml:space="preserve">Share of results from associated companies </t>
  </si>
  <si>
    <t>Interest expense</t>
  </si>
  <si>
    <t>Other financial expense, net</t>
  </si>
  <si>
    <t>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</si>
  <si>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</si>
  <si>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</si>
  <si>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</si>
  <si>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</si>
  <si>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</si>
  <si>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Earnings per share attributable to equity holders of the parent during the period</t>
  </si>
  <si>
    <t>Cash investment in MultiClient library</t>
  </si>
  <si>
    <t>Cost of sales before investment in MultiClient library</t>
  </si>
  <si>
    <t>Research and development costs before capitalized development costs</t>
  </si>
  <si>
    <t>Cash Cost, gross</t>
  </si>
  <si>
    <t>Steaming deferral, net</t>
  </si>
  <si>
    <t>Capitalized development costs</t>
  </si>
  <si>
    <t>Selling, general and administrative costs</t>
  </si>
  <si>
    <t>ASSETS</t>
  </si>
  <si>
    <t>Cash and cash equivalents</t>
  </si>
  <si>
    <t>Restricted cash</t>
  </si>
  <si>
    <t>Accrued revenues and other receivables</t>
  </si>
  <si>
    <t>Other current assets</t>
  </si>
  <si>
    <t>Property and equipment</t>
  </si>
  <si>
    <t>MultiClient library</t>
  </si>
  <si>
    <t>Other intangible assets</t>
  </si>
  <si>
    <t>Asset held for sale</t>
  </si>
  <si>
    <t>LIABILITIES AND SHAREHOLDERS' EQUITY</t>
  </si>
  <si>
    <t>Accounts payable</t>
  </si>
  <si>
    <t>Accrued expenses and other current liabilities</t>
  </si>
  <si>
    <t>Deferred revenues</t>
  </si>
  <si>
    <t>Income taxes payable</t>
  </si>
  <si>
    <t>Deferred tax liabilities</t>
  </si>
  <si>
    <t xml:space="preserve">Common stock; par value NOK 3; </t>
  </si>
  <si>
    <t>Additional paid-in capital</t>
  </si>
  <si>
    <t xml:space="preserve">     Total paid-in capital</t>
  </si>
  <si>
    <t xml:space="preserve">Accumulated earnings </t>
  </si>
  <si>
    <t>Other capital reserves</t>
  </si>
  <si>
    <t>Total</t>
  </si>
  <si>
    <t>Other Intangible assets</t>
  </si>
  <si>
    <t>Contract</t>
  </si>
  <si>
    <t>Condensed Consolidated Statements of Changes in Shareholders' Equity</t>
  </si>
  <si>
    <t>Attributable to equity holders of PGS ASA</t>
  </si>
  <si>
    <t>Share</t>
  </si>
  <si>
    <t>Additional</t>
  </si>
  <si>
    <t xml:space="preserve">Other </t>
  </si>
  <si>
    <t>capital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</si>
  <si>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</si>
  <si>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</si>
  <si>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</si>
  <si>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</si>
  <si>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</si>
  <si>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</si>
  <si>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</si>
  <si>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</si>
  <si>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</si>
  <si>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Profit (loss) for the period</t>
  </si>
  <si>
    <t>Other comprehensive income (loss)</t>
  </si>
  <si>
    <t>Share based payments</t>
  </si>
  <si>
    <t>Total assets</t>
  </si>
  <si>
    <t>Amortization of MultiClient library</t>
  </si>
  <si>
    <t>Net operating expenses</t>
  </si>
  <si>
    <t>Amortization and impairment of MultiClient library consist of the following:</t>
  </si>
  <si>
    <t>Accelerated amortization of MultiClient library</t>
  </si>
  <si>
    <t>Impairment of MultiClient library</t>
  </si>
  <si>
    <t xml:space="preserve">Property and equipment </t>
  </si>
  <si>
    <t xml:space="preserve">Other charges, net consist of the following: </t>
  </si>
  <si>
    <t>Severance cost</t>
  </si>
  <si>
    <t>Onerous contracts with customers</t>
  </si>
  <si>
    <t>Capitalized interest, MultiClient library</t>
  </si>
  <si>
    <t>Interest expense consists of the following:</t>
  </si>
  <si>
    <t>Other financial expense, net consists of the following:</t>
  </si>
  <si>
    <t>Currency exchange gain (loss)</t>
  </si>
  <si>
    <t xml:space="preserve">Other  </t>
  </si>
  <si>
    <t>Income tax consists of the following:</t>
  </si>
  <si>
    <t>Current tax</t>
  </si>
  <si>
    <t>Change in deferred tax</t>
  </si>
  <si>
    <t>Capital expenditures, whether paid or not, consists of the following:</t>
  </si>
  <si>
    <t>Seismic equipment</t>
  </si>
  <si>
    <t>Vessel upgrades/Yard</t>
  </si>
  <si>
    <t>Total capital expenditures, whether paid or not</t>
  </si>
  <si>
    <t>Change in working capital and capital leases</t>
  </si>
  <si>
    <t>Investment in property and equipment</t>
  </si>
  <si>
    <t>The carrying value of the MultiClient library by year of completion is as follows:</t>
  </si>
  <si>
    <t>Completed during 2017</t>
  </si>
  <si>
    <t>Completed during 2018</t>
  </si>
  <si>
    <t xml:space="preserve">     Completed surveys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</si>
  <si>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</si>
  <si>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</si>
  <si>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</si>
  <si>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Net income (loss) to equity holders</t>
  </si>
  <si>
    <t>Net cash provided by operating activities</t>
  </si>
  <si>
    <t>Basic earnings per share ($ per share)</t>
  </si>
  <si>
    <t>Capital expenditures (whether paid or not)</t>
  </si>
  <si>
    <t>Condensed Consolidated Statements of Financial Position</t>
  </si>
  <si>
    <t>Key Financial Figures</t>
  </si>
  <si>
    <t>Year ended</t>
  </si>
  <si>
    <t>(In millions of US dollars, except per share data)</t>
  </si>
  <si>
    <t>Income tax expense</t>
  </si>
  <si>
    <t xml:space="preserve">Total assets </t>
  </si>
  <si>
    <t>MultiClient late sales</t>
  </si>
  <si>
    <t>Secured</t>
  </si>
  <si>
    <t>Export credit financing, due 2025</t>
  </si>
  <si>
    <t>Export credit financing, due 2027</t>
  </si>
  <si>
    <t>Unsecured</t>
  </si>
  <si>
    <t>Less deferred loan costs, net of debt premiums</t>
  </si>
  <si>
    <t>Undrawn facilities consists of the following:</t>
  </si>
  <si>
    <t>Performance bond</t>
  </si>
  <si>
    <t>Note 11 liquidity and financing</t>
  </si>
  <si>
    <t>Interest bearing debt consists of the following:</t>
  </si>
  <si>
    <t>Total loans and bonds, gross (1)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</si>
  <si>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</si>
  <si>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</si>
  <si>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</si>
  <si>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</si>
  <si>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</si>
  <si>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</si>
  <si>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</si>
  <si>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Income tax effect on actuarial gains and losses</t>
  </si>
  <si>
    <t>Gains (losses) on hedges</t>
  </si>
  <si>
    <t>Other comprehensive income (loss) of associated companies</t>
  </si>
  <si>
    <t>Note 14 - EBITDA and EBIT ex. impairment and other charges, net reconciliation</t>
  </si>
  <si>
    <t>Other Comprehensive Income</t>
  </si>
  <si>
    <t>Operating profit (loss)</t>
  </si>
  <si>
    <t>Summary of net interest bearing debt:</t>
  </si>
  <si>
    <t>Total liabilities and shareholders' equity</t>
  </si>
  <si>
    <t xml:space="preserve">Share of results in associated companies </t>
  </si>
  <si>
    <t>Loss (gain) on sale and retirement of assets</t>
  </si>
  <si>
    <t>Income taxes paid</t>
  </si>
  <si>
    <t>Other items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</si>
  <si>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</si>
  <si>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</si>
  <si>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</si>
  <si>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</si>
  <si>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Investment in MultiClient library</t>
  </si>
  <si>
    <t>Investment in other intangible assets</t>
  </si>
  <si>
    <t xml:space="preserve"> Proceeds from sale and disposal of assets</t>
  </si>
  <si>
    <t>Net cash used in investing activities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</si>
  <si>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</si>
  <si>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</si>
  <si>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</si>
  <si>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</si>
  <si>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</t>
  </si>
  <si>
    <t>Vessel Allocation(1):</t>
  </si>
  <si>
    <t>Completed during 2019</t>
  </si>
  <si>
    <t>Yard</t>
  </si>
  <si>
    <t>Stacked/standby</t>
  </si>
  <si>
    <t>MultiClient</t>
  </si>
  <si>
    <t>Other non-current assets</t>
  </si>
  <si>
    <t>Other non-current liabilities</t>
  </si>
  <si>
    <t>Restricted cash (current and non-current)</t>
  </si>
  <si>
    <t>Other comprehensive income (loss) for the period, net of tax</t>
  </si>
  <si>
    <t>Total comprehensive income (loss) to equity holders of PGS ASA</t>
  </si>
  <si>
    <t xml:space="preserve">    Surveys in progress</t>
  </si>
  <si>
    <t>Lease liabilities</t>
  </si>
  <si>
    <t>Gross depreciation*</t>
  </si>
  <si>
    <t>Lease liabilities current</t>
  </si>
  <si>
    <t>Lease liabilities non-current</t>
  </si>
  <si>
    <t xml:space="preserve"> -Imaging</t>
  </si>
  <si>
    <t xml:space="preserve"> -MultiClient late sales</t>
  </si>
  <si>
    <t xml:space="preserve"> -MultiClient pre-funding</t>
  </si>
  <si>
    <t xml:space="preserve"> -Contract seismic</t>
  </si>
  <si>
    <t>Key figures MultiClient library:</t>
  </si>
  <si>
    <t>Loans and bonds gross</t>
  </si>
  <si>
    <t>Depreciation and amortization of non-current assets (excl. MultiClient library) consist of the following:</t>
  </si>
  <si>
    <t xml:space="preserve">     Operating profit (loss)/EBIT</t>
  </si>
  <si>
    <t xml:space="preserve">     Income (loss) before income tax expense</t>
  </si>
  <si>
    <t xml:space="preserve">     Total current assets</t>
  </si>
  <si>
    <t xml:space="preserve">     Total non-current assets</t>
  </si>
  <si>
    <t xml:space="preserve">     Total current liabilities</t>
  </si>
  <si>
    <t xml:space="preserve">     Total non-current liabilities</t>
  </si>
  <si>
    <t xml:space="preserve">     Total shareholders' equity</t>
  </si>
  <si>
    <t>Less current portion</t>
  </si>
  <si>
    <t>Non-current interest bearing debt</t>
  </si>
  <si>
    <t>Interest bearing debt</t>
  </si>
  <si>
    <t>Payments of leases classified as interest</t>
  </si>
  <si>
    <t>Note 1 Segment Reporting</t>
  </si>
  <si>
    <t>Note 2 -Revenues</t>
  </si>
  <si>
    <t>Note 3 - Net Operating Expenses</t>
  </si>
  <si>
    <t>Note 4 - Amortization, Depreciation, Impairments and Other Charges, net</t>
  </si>
  <si>
    <t>Note 6 - Interest expenses</t>
  </si>
  <si>
    <t>Note 7 - Other Financial Expenses, net</t>
  </si>
  <si>
    <t>Note 8 - Income Tax and Contingencies</t>
  </si>
  <si>
    <t>Note 9 - Property and Equipment</t>
  </si>
  <si>
    <t>Note 10 - MultiClient Library</t>
  </si>
  <si>
    <t>See Sheet "Note 2 table" for table</t>
  </si>
  <si>
    <t>Depreciation, amortization, impairment</t>
  </si>
  <si>
    <t>Payment of lease liabilities (recognized under IFRS 16)</t>
  </si>
  <si>
    <t>Interest paid on interest bearing debt</t>
  </si>
  <si>
    <t>Imputed interest cost on lease agreements</t>
  </si>
  <si>
    <t>Completed during 2020</t>
  </si>
  <si>
    <t>Completed during 2021</t>
  </si>
  <si>
    <t>Completed during 2022</t>
  </si>
  <si>
    <t>Net interest bearing debt, excluding lease liabilities</t>
  </si>
  <si>
    <t>Net interest bearing debt, including lease liabilities</t>
  </si>
  <si>
    <t>Note 5 - Share of results from associated companies</t>
  </si>
  <si>
    <t>Actuarial gains (losses) on defined benefit pension plans</t>
  </si>
  <si>
    <t>Deferred Steaming depreciation, net</t>
  </si>
  <si>
    <t>Net interest bearing debt, including lease liabilities following IFRS 16</t>
  </si>
  <si>
    <t>Share issue (a)</t>
  </si>
  <si>
    <t>(Increase) decrease in accounts receivables, accrued revenues &amp; other receivables</t>
  </si>
  <si>
    <t>Accounts receivables</t>
  </si>
  <si>
    <t>Net interest bearing debt</t>
  </si>
  <si>
    <t>Depreciation and amortization of non-current assets (excl. MultiClient library)</t>
  </si>
  <si>
    <t>Impairment and loss on sale of non-current assets (excl. MultiClient library)</t>
  </si>
  <si>
    <t>Impairment and loss on sale of non-current assets (excluding MultiClient library) consist of the following:</t>
  </si>
  <si>
    <t>Impairment and loss on sale of long-term assets (excl. MultiClient library)</t>
  </si>
  <si>
    <t>Revenues and Other Income</t>
  </si>
  <si>
    <t>Total Revenues and Other Income</t>
  </si>
  <si>
    <t>Revenues and Other Income by service type:</t>
  </si>
  <si>
    <t xml:space="preserve"> -Other Income</t>
  </si>
  <si>
    <t>Decrease (increase) in restricted cash related to debt service</t>
  </si>
  <si>
    <t>-Basic and diluted earnings per share</t>
  </si>
  <si>
    <t>Depreciation capitalized to the MultiClient library</t>
  </si>
  <si>
    <t>Compute infrastructure/ technology</t>
  </si>
  <si>
    <t>Convertible bond 5%, due 2024</t>
  </si>
  <si>
    <t>Less modification of debt treated as extinguishment</t>
  </si>
  <si>
    <t>Less effect from separate derivative financial instrument convertible bond</t>
  </si>
  <si>
    <t>Term loan B, Libor + 6-750 basis points (linked to total leverage ratio (“TLR”)), due 2024</t>
  </si>
  <si>
    <t>Net financial items</t>
  </si>
  <si>
    <t>Net gain/(loss) on separate derivative financial instrument</t>
  </si>
  <si>
    <t xml:space="preserve">Net gain related to extinguishment of debt </t>
  </si>
  <si>
    <t>Profit and loss numbers</t>
  </si>
  <si>
    <t>MultiClient pre-funding</t>
  </si>
  <si>
    <t>Total Order Book</t>
  </si>
  <si>
    <t>Estimated value produced, not delivered</t>
  </si>
  <si>
    <t>Later</t>
  </si>
  <si>
    <t>MultiClient Pre-funding</t>
  </si>
  <si>
    <t>EBIT ex. impairment and other charges, net</t>
  </si>
  <si>
    <t>Changed to only text 1.1.2022. (Q1 2022)</t>
  </si>
  <si>
    <t>Loss related to modification of debt</t>
  </si>
  <si>
    <t>MultiClient pre-funding revenue *</t>
  </si>
  <si>
    <t>Other key numbers</t>
  </si>
  <si>
    <t>Share issue</t>
  </si>
  <si>
    <t xml:space="preserve">*includes depreciation of right-of-use assets amounting to $4.8 million and $5.6 million for the quarter ended March 31, 2022 and 2021 respectively. </t>
  </si>
  <si>
    <t xml:space="preserve">* Includes revenue from sale to joint operations in the amount of $9.3 million for Q1 2022. There are no material revenue from joint operations for Q1 2021. </t>
  </si>
  <si>
    <t xml:space="preserve">   issued and outstanding 400,690,064 shares </t>
  </si>
  <si>
    <t>Provision for bad debt</t>
  </si>
  <si>
    <t>Refer to note 15 for amortization principles.</t>
  </si>
  <si>
    <t>(1) The statistics exclude cold-stacked vessels. The Q1 2022 vessel statistics includes 6 active 3D vessels.</t>
  </si>
  <si>
    <t xml:space="preserve">The comparative period Q1 2021 is based on 5 vessels, while the full year 2021 is based on an average of 5.75 vessels. </t>
  </si>
  <si>
    <t>Proceeds, net of deferred loan costs, from issuance of non-current debt/net cash payment for debt amendment</t>
  </si>
  <si>
    <t xml:space="preserve">(1) Fair value of total loans and bonds, gross was $1,089.9 million as of March 31, 2022, compared to $1,067.0 million as of March 31, 2021.  </t>
  </si>
  <si>
    <t xml:space="preserve">Net operating expenses consist of the following: </t>
  </si>
  <si>
    <t xml:space="preserve">Order book and estimated value produced, not delivered consist of the following: </t>
  </si>
  <si>
    <t>EBITDA</t>
  </si>
  <si>
    <t>Estimated delivery and revenue recognition of MultiClient pre-funding Order book:</t>
  </si>
  <si>
    <t>Order book 
disclosed</t>
  </si>
  <si>
    <t>Increased order book
MultiClient</t>
  </si>
  <si>
    <t>December 31, 2021</t>
  </si>
  <si>
    <t>September 30, 2021</t>
  </si>
  <si>
    <t>June 30, 2021</t>
  </si>
  <si>
    <t>March 31, 2021</t>
  </si>
  <si>
    <t>December 31, 2020</t>
  </si>
  <si>
    <t>Order book restated- Q1 2022</t>
  </si>
  <si>
    <t>Order book 
restated</t>
  </si>
  <si>
    <t>Interest on debt, gross</t>
  </si>
  <si>
    <t>For the three months ended March 31, 2022 and the year ended December 31, 2021</t>
  </si>
  <si>
    <t>Balance as of January 1, 2021</t>
  </si>
  <si>
    <t>Balance as of December 31, 2021</t>
  </si>
  <si>
    <t>Balance as of March 31, 2022</t>
  </si>
  <si>
    <t>For the three months ended March 31, 2021</t>
  </si>
  <si>
    <t>Balance as of March 31, 2021</t>
  </si>
  <si>
    <t>Order book restated: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</si>
</sst>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&quot;kr&quot;\ * #,##0.00_-;\-&quot;kr&quot;\ * #,##0.00_-;_-&quot;kr&quot;\ * &quot;-&quot;??_-;_-@_-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 * #,##0_ ;_ * \(#,##0\)_ ;_ * &quot;-&quot;_ ;_ @_ "/>
    <numFmt numFmtId="170" formatCode="_ * #,##0_ ;_ * \-#,##0_ ;_ * &quot;-&quot;_ ;_ @_ "/>
    <numFmt numFmtId="171" formatCode="_(* #,##0.0000_);_(* \(#,##0.0000\);_(* &quot;-&quot;??_);_(@_)"/>
    <numFmt numFmtId="172" formatCode="_-* #,##0.0_-;\-* #,##0.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7" fillId="0" borderId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3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0" fontId="0" fillId="0" borderId="0" xfId="0" applyBorder="1"/>
    <xf numFmtId="0" fontId="2" fillId="0" borderId="0" xfId="0" applyFont="1" applyFill="1" applyBorder="1"/>
    <xf numFmtId="0" fontId="0" fillId="0" borderId="0" xfId="0" applyFont="1" applyFill="1" applyBorder="1"/>
    <xf numFmtId="0" fontId="0" fillId="0" borderId="2" xfId="0" applyBorder="1"/>
    <xf numFmtId="0" fontId="0" fillId="0" borderId="2" xfId="0" applyFill="1" applyBorder="1"/>
    <xf numFmtId="0" fontId="2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8" fillId="0" borderId="0" xfId="6" applyFont="1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8" fillId="0" borderId="4" xfId="6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8" fillId="0" borderId="4" xfId="1" applyNumberFormat="1" applyFont="1" applyBorder="1" applyAlignment="1">
      <alignment horizontal="left"/>
    </xf>
    <xf numFmtId="167" fontId="8" fillId="0" borderId="0" xfId="1" applyNumberFormat="1" applyFont="1" applyBorder="1" applyAlignment="1">
      <alignment horizontal="left"/>
    </xf>
    <xf numFmtId="166" fontId="8" fillId="0" borderId="4" xfId="7" applyNumberFormat="1" applyFont="1" applyFill="1" applyBorder="1"/>
    <xf numFmtId="166" fontId="8" fillId="0" borderId="0" xfId="1" applyNumberFormat="1" applyFont="1" applyFill="1" applyBorder="1"/>
    <xf numFmtId="166" fontId="8" fillId="0" borderId="4" xfId="1" applyNumberFormat="1" applyFont="1" applyFill="1" applyBorder="1"/>
    <xf numFmtId="167" fontId="8" fillId="0" borderId="0" xfId="1" applyNumberFormat="1" applyFont="1" applyFill="1" applyBorder="1" applyAlignment="1">
      <alignment horizontal="left"/>
    </xf>
    <xf numFmtId="166" fontId="8" fillId="0" borderId="0" xfId="7" applyNumberFormat="1" applyFont="1" applyFill="1" applyBorder="1"/>
    <xf numFmtId="167" fontId="8" fillId="0" borderId="0" xfId="1" applyNumberFormat="1" applyFont="1" applyAlignment="1">
      <alignment horizontal="left"/>
    </xf>
    <xf numFmtId="166" fontId="8" fillId="0" borderId="0" xfId="7" applyNumberFormat="1" applyFont="1" applyFill="1"/>
    <xf numFmtId="166" fontId="8" fillId="0" borderId="0" xfId="1" applyNumberFormat="1" applyFont="1" applyFill="1"/>
    <xf numFmtId="167" fontId="8" fillId="0" borderId="1" xfId="1" applyNumberFormat="1" applyFont="1" applyBorder="1" applyAlignment="1">
      <alignment horizontal="left"/>
    </xf>
    <xf numFmtId="166" fontId="8" fillId="0" borderId="1" xfId="7" applyNumberFormat="1" applyFont="1" applyFill="1" applyBorder="1"/>
    <xf numFmtId="166" fontId="8" fillId="0" borderId="1" xfId="1" applyNumberFormat="1" applyFont="1" applyFill="1" applyBorder="1"/>
    <xf numFmtId="167" fontId="9" fillId="0" borderId="0" xfId="1" applyNumberFormat="1" applyFont="1" applyBorder="1" applyAlignment="1">
      <alignment horizontal="left"/>
    </xf>
    <xf numFmtId="166" fontId="9" fillId="0" borderId="0" xfId="1" applyNumberFormat="1" applyFont="1" applyFill="1" applyBorder="1"/>
    <xf numFmtId="167" fontId="9" fillId="0" borderId="0" xfId="1" applyNumberFormat="1" applyFont="1" applyFill="1" applyBorder="1" applyAlignment="1">
      <alignment horizontal="left"/>
    </xf>
    <xf numFmtId="166" fontId="13" fillId="0" borderId="0" xfId="7" applyNumberFormat="1" applyFont="1" applyFill="1" applyBorder="1"/>
    <xf numFmtId="167" fontId="9" fillId="0" borderId="0" xfId="1" applyNumberFormat="1" applyFont="1" applyAlignment="1">
      <alignment horizontal="left"/>
    </xf>
    <xf numFmtId="167" fontId="9" fillId="0" borderId="1" xfId="1" applyNumberFormat="1" applyFont="1" applyBorder="1" applyAlignment="1">
      <alignment horizontal="left"/>
    </xf>
    <xf numFmtId="0" fontId="14" fillId="0" borderId="0" xfId="0" applyFont="1"/>
    <xf numFmtId="167" fontId="15" fillId="0" borderId="0" xfId="1" applyNumberFormat="1" applyFont="1" applyFill="1" applyBorder="1" applyAlignment="1">
      <alignment horizontal="left"/>
    </xf>
    <xf numFmtId="168" fontId="16" fillId="0" borderId="0" xfId="2" applyNumberFormat="1" applyFont="1" applyFill="1" applyBorder="1"/>
    <xf numFmtId="168" fontId="17" fillId="0" borderId="0" xfId="2" applyNumberFormat="1" applyFont="1" applyFill="1" applyBorder="1"/>
    <xf numFmtId="168" fontId="15" fillId="0" borderId="0" xfId="2" applyNumberFormat="1" applyFont="1" applyFill="1" applyBorder="1"/>
    <xf numFmtId="0" fontId="15" fillId="0" borderId="0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19" fillId="0" borderId="1" xfId="0" applyFont="1" applyBorder="1"/>
    <xf numFmtId="0" fontId="19" fillId="0" borderId="0" xfId="0" applyFont="1"/>
    <xf numFmtId="0" fontId="4" fillId="0" borderId="4" xfId="0" applyFont="1" applyBorder="1"/>
    <xf numFmtId="0" fontId="8" fillId="0" borderId="0" xfId="6" applyFont="1" applyFill="1" applyBorder="1"/>
    <xf numFmtId="166" fontId="8" fillId="0" borderId="0" xfId="6" applyNumberFormat="1" applyFont="1" applyFill="1" applyBorder="1"/>
    <xf numFmtId="166" fontId="9" fillId="0" borderId="1" xfId="6" applyNumberFormat="1" applyFont="1" applyFill="1" applyBorder="1"/>
    <xf numFmtId="0" fontId="9" fillId="0" borderId="1" xfId="6" applyFont="1" applyFill="1" applyBorder="1"/>
    <xf numFmtId="0" fontId="4" fillId="0" borderId="0" xfId="0" applyFont="1" applyBorder="1"/>
    <xf numFmtId="0" fontId="8" fillId="0" borderId="4" xfId="6" quotePrefix="1" applyNumberFormat="1" applyFont="1" applyFill="1" applyBorder="1" applyAlignment="1">
      <alignment horizontal="right"/>
    </xf>
    <xf numFmtId="0" fontId="8" fillId="0" borderId="1" xfId="6" applyNumberFormat="1" applyFont="1" applyFill="1" applyBorder="1" applyAlignment="1">
      <alignment horizontal="right"/>
    </xf>
    <xf numFmtId="0" fontId="8" fillId="0" borderId="4" xfId="6" applyNumberFormat="1" applyFont="1" applyFill="1" applyBorder="1" applyAlignment="1">
      <alignment horizontal="right"/>
    </xf>
    <xf numFmtId="0" fontId="8" fillId="0" borderId="0" xfId="6" applyFont="1" applyFill="1"/>
    <xf numFmtId="0" fontId="4" fillId="0" borderId="0" xfId="0" applyFont="1" applyFill="1"/>
    <xf numFmtId="166" fontId="9" fillId="0" borderId="0" xfId="6" applyNumberFormat="1" applyFont="1" applyFill="1" applyBorder="1"/>
    <xf numFmtId="0" fontId="9" fillId="0" borderId="0" xfId="6" applyFont="1" applyFill="1" applyBorder="1"/>
    <xf numFmtId="0" fontId="18" fillId="0" borderId="2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Continuous"/>
    </xf>
    <xf numFmtId="0" fontId="8" fillId="0" borderId="0" xfId="0" applyFont="1" applyFill="1" applyBorder="1"/>
    <xf numFmtId="0" fontId="8" fillId="0" borderId="0" xfId="0" applyFont="1"/>
    <xf numFmtId="0" fontId="8" fillId="0" borderId="0" xfId="0" applyFont="1" applyFill="1"/>
    <xf numFmtId="0" fontId="8" fillId="0" borderId="1" xfId="0" applyFont="1" applyFill="1" applyBorder="1"/>
    <xf numFmtId="0" fontId="8" fillId="0" borderId="1" xfId="0" applyFont="1" applyBorder="1"/>
    <xf numFmtId="0" fontId="8" fillId="0" borderId="4" xfId="0" applyFont="1" applyFill="1" applyBorder="1"/>
    <xf numFmtId="0" fontId="9" fillId="0" borderId="0" xfId="0" applyFont="1" applyBorder="1"/>
    <xf numFmtId="166" fontId="11" fillId="0" borderId="0" xfId="1" applyNumberFormat="1" applyFont="1" applyFill="1"/>
    <xf numFmtId="0" fontId="7" fillId="0" borderId="0" xfId="6"/>
    <xf numFmtId="0" fontId="20" fillId="0" borderId="2" xfId="0" applyFont="1" applyFill="1" applyBorder="1"/>
    <xf numFmtId="0" fontId="8" fillId="0" borderId="0" xfId="6" applyFont="1" applyFill="1" applyBorder="1" applyAlignment="1">
      <alignment horizontal="center"/>
    </xf>
    <xf numFmtId="0" fontId="10" fillId="0" borderId="4" xfId="6" applyFont="1" applyFill="1" applyBorder="1"/>
    <xf numFmtId="0" fontId="15" fillId="0" borderId="0" xfId="6" applyFont="1" applyFill="1" applyBorder="1"/>
    <xf numFmtId="0" fontId="21" fillId="0" borderId="0" xfId="6" applyFont="1" applyAlignment="1">
      <alignment horizontal="left"/>
    </xf>
    <xf numFmtId="0" fontId="22" fillId="0" borderId="0" xfId="6" applyFont="1" applyAlignment="1">
      <alignment horizontal="left"/>
    </xf>
    <xf numFmtId="0" fontId="18" fillId="0" borderId="0" xfId="6" applyFont="1"/>
    <xf numFmtId="0" fontId="8" fillId="0" borderId="0" xfId="6" applyFont="1" applyAlignment="1">
      <alignment horizontal="center"/>
    </xf>
    <xf numFmtId="41" fontId="8" fillId="0" borderId="0" xfId="6" applyNumberFormat="1" applyFont="1" applyAlignment="1">
      <alignment horizontal="center"/>
    </xf>
    <xf numFmtId="41" fontId="8" fillId="0" borderId="0" xfId="6" applyNumberFormat="1" applyFont="1" applyBorder="1" applyAlignment="1">
      <alignment horizontal="center"/>
    </xf>
    <xf numFmtId="169" fontId="8" fillId="0" borderId="4" xfId="6" applyNumberFormat="1" applyFont="1" applyBorder="1" applyAlignment="1">
      <alignment horizontal="center"/>
    </xf>
    <xf numFmtId="169" fontId="8" fillId="0" borderId="0" xfId="6" applyNumberFormat="1" applyFont="1" applyAlignment="1">
      <alignment horizontal="center"/>
    </xf>
    <xf numFmtId="169" fontId="8" fillId="0" borderId="0" xfId="6" applyNumberFormat="1" applyFont="1" applyBorder="1" applyAlignment="1">
      <alignment horizontal="center"/>
    </xf>
    <xf numFmtId="166" fontId="9" fillId="0" borderId="0" xfId="8" applyNumberFormat="1" applyFont="1" applyFill="1" applyBorder="1"/>
    <xf numFmtId="166" fontId="9" fillId="0" borderId="0" xfId="8" applyNumberFormat="1" applyFont="1" applyFill="1"/>
    <xf numFmtId="166" fontId="8" fillId="0" borderId="0" xfId="8" applyNumberFormat="1" applyFont="1" applyFill="1" applyBorder="1"/>
    <xf numFmtId="166" fontId="9" fillId="0" borderId="1" xfId="8" applyNumberFormat="1" applyFont="1" applyFill="1" applyBorder="1"/>
    <xf numFmtId="166" fontId="15" fillId="0" borderId="0" xfId="8" applyNumberFormat="1" applyFont="1" applyFill="1" applyBorder="1"/>
    <xf numFmtId="166" fontId="8" fillId="0" borderId="1" xfId="8" applyNumberFormat="1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Font="1"/>
    <xf numFmtId="0" fontId="0" fillId="0" borderId="4" xfId="0" applyBorder="1"/>
    <xf numFmtId="166" fontId="8" fillId="0" borderId="0" xfId="8" applyNumberFormat="1" applyFont="1" applyFill="1" applyAlignment="1"/>
    <xf numFmtId="166" fontId="8" fillId="0" borderId="0" xfId="8" applyNumberFormat="1" applyFont="1" applyFill="1" applyBorder="1" applyAlignment="1"/>
    <xf numFmtId="166" fontId="9" fillId="0" borderId="1" xfId="8" applyNumberFormat="1" applyFont="1" applyFill="1" applyBorder="1" applyAlignment="1"/>
    <xf numFmtId="0" fontId="8" fillId="0" borderId="2" xfId="6" applyFont="1" applyFill="1" applyBorder="1"/>
    <xf numFmtId="170" fontId="8" fillId="0" borderId="2" xfId="6" applyNumberFormat="1" applyFont="1" applyFill="1" applyBorder="1"/>
    <xf numFmtId="0" fontId="23" fillId="0" borderId="0" xfId="6" applyFont="1" applyFill="1" applyBorder="1"/>
    <xf numFmtId="0" fontId="8" fillId="0" borderId="4" xfId="6" applyFont="1" applyFill="1" applyBorder="1"/>
    <xf numFmtId="0" fontId="8" fillId="0" borderId="0" xfId="6" quotePrefix="1" applyNumberFormat="1" applyFont="1" applyFill="1" applyBorder="1" applyAlignment="1">
      <alignment horizontal="right"/>
    </xf>
    <xf numFmtId="0" fontId="8" fillId="0" borderId="0" xfId="6" applyNumberFormat="1" applyFont="1" applyFill="1" applyBorder="1" applyAlignment="1">
      <alignment horizontal="right"/>
    </xf>
    <xf numFmtId="0" fontId="8" fillId="0" borderId="1" xfId="6" applyFont="1" applyFill="1" applyBorder="1"/>
    <xf numFmtId="0" fontId="24" fillId="0" borderId="2" xfId="0" applyFont="1" applyFill="1" applyBorder="1"/>
    <xf numFmtId="0" fontId="9" fillId="0" borderId="1" xfId="0" applyFont="1" applyFill="1" applyBorder="1"/>
    <xf numFmtId="166" fontId="8" fillId="0" borderId="4" xfId="8" applyNumberFormat="1" applyFont="1" applyFill="1" applyBorder="1"/>
    <xf numFmtId="0" fontId="4" fillId="0" borderId="0" xfId="0" applyFont="1" applyBorder="1" applyAlignment="1">
      <alignment horizontal="center"/>
    </xf>
    <xf numFmtId="166" fontId="8" fillId="0" borderId="0" xfId="6" applyNumberFormat="1" applyFont="1" applyFill="1" applyBorder="1" applyAlignment="1">
      <alignment horizontal="right"/>
    </xf>
    <xf numFmtId="167" fontId="8" fillId="0" borderId="0" xfId="1" applyNumberFormat="1" applyFont="1" applyFill="1" applyAlignment="1">
      <alignment horizontal="center"/>
    </xf>
    <xf numFmtId="167" fontId="8" fillId="0" borderId="0" xfId="1" quotePrefix="1" applyNumberFormat="1" applyFont="1" applyFill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7" fontId="8" fillId="0" borderId="0" xfId="1" quotePrefix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15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23" fillId="0" borderId="4" xfId="6" applyFont="1" applyFill="1" applyBorder="1"/>
    <xf numFmtId="0" fontId="23" fillId="0" borderId="0" xfId="6" applyFont="1" applyFill="1"/>
    <xf numFmtId="43" fontId="8" fillId="0" borderId="0" xfId="6" applyNumberFormat="1" applyFont="1" applyFill="1" applyBorder="1"/>
    <xf numFmtId="166" fontId="9" fillId="0" borderId="0" xfId="7" applyNumberFormat="1" applyFont="1" applyFill="1" applyBorder="1"/>
    <xf numFmtId="0" fontId="25" fillId="0" borderId="0" xfId="0" applyFont="1"/>
    <xf numFmtId="0" fontId="11" fillId="0" borderId="0" xfId="0" applyFont="1" applyFill="1"/>
    <xf numFmtId="0" fontId="11" fillId="0" borderId="0" xfId="0" applyFont="1" applyFill="1" applyBorder="1"/>
    <xf numFmtId="0" fontId="9" fillId="0" borderId="0" xfId="0" applyFont="1" applyFill="1"/>
    <xf numFmtId="0" fontId="25" fillId="0" borderId="2" xfId="0" applyFont="1" applyBorder="1"/>
    <xf numFmtId="0" fontId="25" fillId="0" borderId="0" xfId="0" applyFont="1" applyFill="1"/>
    <xf numFmtId="166" fontId="8" fillId="0" borderId="2" xfId="8" applyNumberFormat="1" applyFont="1" applyFill="1" applyBorder="1"/>
    <xf numFmtId="0" fontId="27" fillId="0" borderId="0" xfId="6" applyFont="1" applyFill="1"/>
    <xf numFmtId="167" fontId="8" fillId="0" borderId="2" xfId="8" applyNumberFormat="1" applyFont="1" applyFill="1" applyBorder="1" applyAlignment="1">
      <alignment horizontal="left"/>
    </xf>
    <xf numFmtId="167" fontId="8" fillId="0" borderId="0" xfId="8" quotePrefix="1" applyNumberFormat="1" applyFont="1" applyFill="1" applyBorder="1" applyAlignment="1">
      <alignment horizontal="left"/>
    </xf>
    <xf numFmtId="167" fontId="8" fillId="0" borderId="4" xfId="8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10" fillId="0" borderId="0" xfId="6" applyFont="1" applyFill="1" applyBorder="1"/>
    <xf numFmtId="0" fontId="28" fillId="0" borderId="0" xfId="0" applyFont="1" applyAlignment="1">
      <alignment horizontal="left"/>
    </xf>
    <xf numFmtId="0" fontId="9" fillId="0" borderId="0" xfId="6" applyFont="1" applyFill="1"/>
    <xf numFmtId="167" fontId="9" fillId="0" borderId="0" xfId="8" applyNumberFormat="1" applyFont="1" applyFill="1" applyAlignment="1"/>
    <xf numFmtId="167" fontId="8" fillId="0" borderId="0" xfId="8" applyNumberFormat="1" applyFont="1" applyAlignment="1">
      <alignment horizontal="left"/>
    </xf>
    <xf numFmtId="167" fontId="9" fillId="0" borderId="1" xfId="8" applyNumberFormat="1" applyFont="1" applyBorder="1" applyAlignment="1">
      <alignment horizontal="left"/>
    </xf>
    <xf numFmtId="0" fontId="5" fillId="0" borderId="0" xfId="4" applyFill="1"/>
    <xf numFmtId="0" fontId="27" fillId="0" borderId="0" xfId="6" applyFont="1" applyFill="1" applyBorder="1"/>
    <xf numFmtId="9" fontId="8" fillId="0" borderId="0" xfId="3" applyFont="1" applyFill="1" applyBorder="1"/>
    <xf numFmtId="9" fontId="8" fillId="0" borderId="4" xfId="3" applyFont="1" applyFill="1" applyBorder="1"/>
    <xf numFmtId="43" fontId="8" fillId="0" borderId="4" xfId="1" applyNumberFormat="1" applyFont="1" applyFill="1" applyBorder="1" applyAlignment="1">
      <alignment horizontal="right"/>
    </xf>
    <xf numFmtId="166" fontId="8" fillId="0" borderId="0" xfId="6" quotePrefix="1" applyNumberFormat="1" applyFont="1" applyFill="1" applyBorder="1" applyAlignment="1">
      <alignment horizontal="right"/>
    </xf>
    <xf numFmtId="0" fontId="4" fillId="0" borderId="0" xfId="0" applyFont="1" applyFill="1" applyBorder="1"/>
    <xf numFmtId="0" fontId="26" fillId="0" borderId="0" xfId="0" applyFont="1" applyFill="1"/>
    <xf numFmtId="166" fontId="9" fillId="0" borderId="1" xfId="6" quotePrefix="1" applyNumberFormat="1" applyFont="1" applyFill="1" applyBorder="1" applyAlignment="1">
      <alignment horizontal="right"/>
    </xf>
    <xf numFmtId="166" fontId="9" fillId="0" borderId="1" xfId="1" quotePrefix="1" applyNumberFormat="1" applyFont="1" applyFill="1" applyBorder="1" applyAlignment="1">
      <alignment horizontal="right"/>
    </xf>
    <xf numFmtId="166" fontId="8" fillId="0" borderId="0" xfId="1" quotePrefix="1" applyNumberFormat="1" applyFont="1" applyFill="1" applyBorder="1" applyAlignment="1">
      <alignment horizontal="right"/>
    </xf>
    <xf numFmtId="166" fontId="19" fillId="0" borderId="0" xfId="1" applyNumberFormat="1" applyFont="1"/>
    <xf numFmtId="0" fontId="8" fillId="0" borderId="0" xfId="6" applyFont="1" applyBorder="1" applyAlignment="1">
      <alignment horizontal="center"/>
    </xf>
    <xf numFmtId="164" fontId="0" fillId="0" borderId="0" xfId="0" applyNumberFormat="1"/>
    <xf numFmtId="0" fontId="2" fillId="0" borderId="0" xfId="0" applyFont="1" applyFill="1"/>
    <xf numFmtId="43" fontId="8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8" fillId="0" borderId="0" xfId="1" applyNumberFormat="1" applyFont="1" applyFill="1" applyBorder="1"/>
    <xf numFmtId="43" fontId="4" fillId="0" borderId="0" xfId="1" applyNumberFormat="1" applyFont="1" applyFill="1"/>
    <xf numFmtId="43" fontId="8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8" fillId="0" borderId="0" xfId="8" applyNumberFormat="1" applyFont="1" applyFill="1" applyBorder="1"/>
    <xf numFmtId="43" fontId="8" fillId="0" borderId="4" xfId="8" applyNumberFormat="1" applyFont="1" applyFill="1" applyBorder="1"/>
    <xf numFmtId="0" fontId="0" fillId="0" borderId="0" xfId="0" applyFont="1"/>
    <xf numFmtId="166" fontId="4" fillId="0" borderId="0" xfId="1" applyNumberFormat="1" applyFont="1" applyFill="1"/>
    <xf numFmtId="166" fontId="8" fillId="0" borderId="4" xfId="6" applyNumberFormat="1" applyFont="1" applyFill="1" applyBorder="1" applyAlignment="1">
      <alignment horizontal="right"/>
    </xf>
    <xf numFmtId="166" fontId="8" fillId="0" borderId="4" xfId="6" applyNumberFormat="1" applyFont="1" applyFill="1" applyBorder="1"/>
    <xf numFmtId="0" fontId="31" fillId="0" borderId="0" xfId="0" applyFont="1"/>
    <xf numFmtId="0" fontId="32" fillId="0" borderId="0" xfId="0" applyFont="1" applyFill="1"/>
    <xf numFmtId="0" fontId="33" fillId="0" borderId="0" xfId="6" applyFont="1" applyFill="1" applyBorder="1"/>
    <xf numFmtId="170" fontId="8" fillId="0" borderId="0" xfId="6" applyNumberFormat="1" applyFont="1" applyFill="1" applyBorder="1" applyAlignment="1"/>
    <xf numFmtId="0" fontId="34" fillId="0" borderId="0" xfId="6" applyFont="1" applyFill="1" applyBorder="1"/>
    <xf numFmtId="0" fontId="22" fillId="0" borderId="0" xfId="6" applyFont="1" applyBorder="1" applyAlignment="1">
      <alignment horizontal="left"/>
    </xf>
    <xf numFmtId="0" fontId="18" fillId="0" borderId="0" xfId="6" applyFont="1" applyBorder="1"/>
    <xf numFmtId="0" fontId="18" fillId="0" borderId="0" xfId="6" applyFont="1" applyFill="1" applyBorder="1"/>
    <xf numFmtId="0" fontId="7" fillId="0" borderId="0" xfId="6" applyBorder="1"/>
    <xf numFmtId="43" fontId="8" fillId="0" borderId="0" xfId="7" applyNumberFormat="1" applyFont="1" applyFill="1"/>
    <xf numFmtId="43" fontId="8" fillId="0" borderId="0" xfId="1" applyNumberFormat="1" applyFont="1" applyFill="1"/>
    <xf numFmtId="43" fontId="8" fillId="0" borderId="0" xfId="1" applyNumberFormat="1" applyFont="1" applyFill="1" applyBorder="1" applyAlignment="1">
      <alignment horizontal="left"/>
    </xf>
    <xf numFmtId="0" fontId="0" fillId="0" borderId="4" xfId="0" applyFill="1" applyBorder="1"/>
    <xf numFmtId="0" fontId="4" fillId="0" borderId="4" xfId="0" applyFont="1" applyFill="1" applyBorder="1"/>
    <xf numFmtId="0" fontId="4" fillId="0" borderId="1" xfId="0" applyFont="1" applyFill="1" applyBorder="1"/>
    <xf numFmtId="9" fontId="0" fillId="0" borderId="0" xfId="3" applyFont="1" applyFill="1"/>
    <xf numFmtId="171" fontId="8" fillId="0" borderId="0" xfId="1" applyNumberFormat="1" applyFont="1" applyFill="1" applyBorder="1" applyAlignment="1">
      <alignment horizontal="left"/>
    </xf>
    <xf numFmtId="0" fontId="10" fillId="0" borderId="4" xfId="6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10" fillId="0" borderId="4" xfId="0" applyFont="1" applyBorder="1" applyAlignment="1"/>
    <xf numFmtId="0" fontId="8" fillId="0" borderId="1" xfId="0" applyFont="1" applyFill="1" applyBorder="1" applyAlignment="1">
      <alignment horizontal="center"/>
    </xf>
    <xf numFmtId="166" fontId="9" fillId="0" borderId="1" xfId="1" applyNumberFormat="1" applyFont="1" applyFill="1" applyBorder="1"/>
    <xf numFmtId="0" fontId="9" fillId="0" borderId="1" xfId="0" applyFont="1" applyBorder="1"/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167" fontId="9" fillId="0" borderId="4" xfId="1" applyNumberFormat="1" applyFont="1" applyBorder="1" applyAlignment="1">
      <alignment horizontal="left"/>
    </xf>
    <xf numFmtId="166" fontId="9" fillId="0" borderId="1" xfId="7" applyNumberFormat="1" applyFont="1" applyFill="1" applyBorder="1"/>
    <xf numFmtId="0" fontId="35" fillId="0" borderId="0" xfId="0" applyFont="1" applyFill="1"/>
    <xf numFmtId="170" fontId="8" fillId="0" borderId="0" xfId="6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7" fontId="8" fillId="0" borderId="0" xfId="6" applyNumberFormat="1" applyFont="1" applyFill="1" applyBorder="1" applyAlignment="1">
      <alignment horizontal="right"/>
    </xf>
    <xf numFmtId="167" fontId="8" fillId="0" borderId="0" xfId="1" quotePrefix="1" applyNumberFormat="1" applyFont="1" applyAlignment="1">
      <alignment horizontal="left"/>
    </xf>
    <xf numFmtId="167" fontId="8" fillId="0" borderId="4" xfId="1" applyNumberFormat="1" applyFont="1" applyFill="1" applyBorder="1" applyAlignment="1">
      <alignment horizontal="left"/>
    </xf>
    <xf numFmtId="167" fontId="8" fillId="0" borderId="0" xfId="8" applyNumberFormat="1" applyFont="1" applyFill="1" applyAlignment="1">
      <alignment horizontal="left"/>
    </xf>
    <xf numFmtId="167" fontId="8" fillId="0" borderId="0" xfId="8" applyNumberFormat="1" applyFont="1" applyFill="1" applyBorder="1" applyAlignment="1">
      <alignment horizontal="left" wrapText="1"/>
    </xf>
    <xf numFmtId="167" fontId="10" fillId="0" borderId="0" xfId="0" applyNumberFormat="1" applyFont="1" applyFill="1" applyBorder="1"/>
    <xf numFmtId="0" fontId="31" fillId="0" borderId="0" xfId="0" applyFont="1" applyFill="1"/>
    <xf numFmtId="166" fontId="8" fillId="0" borderId="0" xfId="8" applyNumberFormat="1" applyFont="1" applyFill="1" applyBorder="1" applyAlignment="1">
      <alignment horizontal="right"/>
    </xf>
    <xf numFmtId="0" fontId="35" fillId="0" borderId="0" xfId="0" applyFont="1" applyFill="1" applyBorder="1"/>
    <xf numFmtId="0" fontId="9" fillId="0" borderId="1" xfId="6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6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166" fontId="9" fillId="0" borderId="1" xfId="8" applyNumberFormat="1" applyFont="1" applyFill="1" applyBorder="1" applyAlignment="1">
      <alignment vertical="center"/>
    </xf>
    <xf numFmtId="166" fontId="9" fillId="0" borderId="0" xfId="8" applyNumberFormat="1" applyFont="1" applyFill="1" applyBorder="1" applyAlignment="1">
      <alignment vertical="center"/>
    </xf>
    <xf numFmtId="172" fontId="0" fillId="0" borderId="0" xfId="0" applyNumberFormat="1"/>
    <xf numFmtId="0" fontId="8" fillId="0" borderId="4" xfId="6" applyFont="1" applyBorder="1" applyAlignment="1">
      <alignment horizontal="right"/>
    </xf>
    <xf numFmtId="0" fontId="10" fillId="0" borderId="4" xfId="6" applyFont="1" applyBorder="1"/>
    <xf numFmtId="0" fontId="8" fillId="0" borderId="0" xfId="6" applyFont="1"/>
    <xf numFmtId="0" fontId="9" fillId="0" borderId="1" xfId="6" applyFont="1" applyBorder="1"/>
    <xf numFmtId="166" fontId="8" fillId="0" borderId="4" xfId="8" applyNumberFormat="1" applyFont="1" applyFill="1" applyBorder="1" applyAlignment="1"/>
    <xf numFmtId="166" fontId="8" fillId="0" borderId="1" xfId="8" applyNumberFormat="1" applyFont="1" applyFill="1" applyBorder="1" applyAlignment="1"/>
    <xf numFmtId="166" fontId="9" fillId="0" borderId="4" xfId="8" applyNumberFormat="1" applyFont="1" applyFill="1" applyBorder="1" applyAlignment="1">
      <alignment horizontal="right"/>
    </xf>
    <xf numFmtId="166" fontId="8" fillId="0" borderId="4" xfId="1" quotePrefix="1" applyNumberFormat="1" applyFont="1" applyFill="1" applyBorder="1" applyAlignment="1">
      <alignment horizontal="right"/>
    </xf>
    <xf numFmtId="0" fontId="8" fillId="0" borderId="2" xfId="6" quotePrefix="1" applyFont="1" applyBorder="1"/>
    <xf numFmtId="0" fontId="8" fillId="0" borderId="2" xfId="6" applyFont="1" applyBorder="1"/>
    <xf numFmtId="170" fontId="8" fillId="0" borderId="2" xfId="6" applyNumberFormat="1" applyFont="1" applyBorder="1"/>
    <xf numFmtId="0" fontId="23" fillId="0" borderId="0" xfId="6" applyFont="1"/>
    <xf numFmtId="0" fontId="8" fillId="0" borderId="4" xfId="6" applyFont="1" applyBorder="1"/>
    <xf numFmtId="0" fontId="8" fillId="0" borderId="4" xfId="6" quotePrefix="1" applyFont="1" applyBorder="1" applyAlignment="1">
      <alignment horizontal="right"/>
    </xf>
    <xf numFmtId="0" fontId="8" fillId="0" borderId="0" xfId="6" quotePrefix="1" applyFont="1"/>
    <xf numFmtId="166" fontId="8" fillId="0" borderId="0" xfId="6" applyNumberFormat="1" applyFont="1"/>
    <xf numFmtId="166" fontId="8" fillId="0" borderId="0" xfId="8" applyNumberFormat="1" applyFont="1" applyFill="1" applyBorder="1" applyAlignment="1">
      <alignment vertical="center"/>
    </xf>
    <xf numFmtId="166" fontId="8" fillId="0" borderId="0" xfId="8" applyNumberFormat="1" applyFont="1" applyFill="1" applyAlignment="1">
      <alignment vertical="center"/>
    </xf>
    <xf numFmtId="170" fontId="8" fillId="0" borderId="4" xfId="6" applyNumberFormat="1" applyFont="1" applyFill="1" applyBorder="1" applyAlignment="1"/>
    <xf numFmtId="0" fontId="0" fillId="0" borderId="5" xfId="0" applyBorder="1"/>
    <xf numFmtId="0" fontId="4" fillId="0" borderId="5" xfId="0" applyFont="1" applyBorder="1"/>
    <xf numFmtId="0" fontId="0" fillId="0" borderId="5" xfId="0" applyFill="1" applyBorder="1"/>
    <xf numFmtId="0" fontId="4" fillId="0" borderId="5" xfId="0" applyFont="1" applyFill="1" applyBorder="1"/>
    <xf numFmtId="0" fontId="0" fillId="0" borderId="3" xfId="0" applyBorder="1"/>
    <xf numFmtId="0" fontId="4" fillId="0" borderId="3" xfId="0" applyFont="1" applyBorder="1"/>
    <xf numFmtId="0" fontId="6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6" fillId="0" borderId="0" xfId="0" applyFont="1" applyBorder="1"/>
    <xf numFmtId="0" fontId="25" fillId="0" borderId="0" xfId="0" applyFont="1" applyBorder="1"/>
    <xf numFmtId="0" fontId="8" fillId="0" borderId="4" xfId="0" applyFont="1" applyBorder="1" applyAlignment="1"/>
    <xf numFmtId="0" fontId="8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36" fillId="0" borderId="0" xfId="0" applyFont="1" applyBorder="1"/>
    <xf numFmtId="0" fontId="26" fillId="0" borderId="0" xfId="0" quotePrefix="1" applyFont="1" applyFill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27" fillId="0" borderId="0" xfId="6" applyFont="1" applyFill="1" applyBorder="1" applyAlignment="1">
      <alignment vertical="center"/>
    </xf>
    <xf numFmtId="170" fontId="8" fillId="0" borderId="3" xfId="6" applyNumberFormat="1" applyFont="1" applyFill="1" applyBorder="1" applyAlignment="1">
      <alignment horizontal="center"/>
    </xf>
    <xf numFmtId="170" fontId="8" fillId="0" borderId="0" xfId="6" applyNumberFormat="1" applyFont="1" applyAlignment="1">
      <alignment horizontal="center"/>
    </xf>
    <xf numFmtId="0" fontId="30" fillId="0" borderId="0" xfId="6" applyFont="1" applyFill="1" applyBorder="1" applyAlignment="1">
      <alignment vertical="center"/>
    </xf>
    <xf numFmtId="0" fontId="10" fillId="0" borderId="4" xfId="6" applyFont="1" applyFill="1" applyBorder="1" applyAlignment="1">
      <alignment vertical="center"/>
    </xf>
    <xf numFmtId="0" fontId="8" fillId="0" borderId="4" xfId="6" applyFont="1" applyFill="1" applyBorder="1" applyAlignment="1">
      <alignment vertical="center"/>
    </xf>
    <xf numFmtId="0" fontId="8" fillId="0" borderId="4" xfId="6" quotePrefix="1" applyNumberFormat="1" applyFont="1" applyFill="1" applyBorder="1" applyAlignment="1">
      <alignment horizontal="right" vertical="center"/>
    </xf>
    <xf numFmtId="0" fontId="8" fillId="0" borderId="4" xfId="6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8" fillId="0" borderId="1" xfId="6" quotePrefix="1" applyNumberFormat="1" applyFont="1" applyFill="1" applyBorder="1" applyAlignment="1">
      <alignment horizontal="right"/>
    </xf>
    <xf numFmtId="0" fontId="9" fillId="0" borderId="2" xfId="6" applyFont="1" applyFill="1" applyBorder="1"/>
    <xf numFmtId="170" fontId="8" fillId="0" borderId="3" xfId="6" applyNumberFormat="1" applyFont="1" applyFill="1" applyBorder="1" applyAlignment="1">
      <alignment horizontal="center"/>
    </xf>
    <xf numFmtId="0" fontId="8" fillId="0" borderId="0" xfId="6" applyFont="1" applyBorder="1" applyAlignment="1">
      <alignment horizontal="right"/>
    </xf>
    <xf numFmtId="166" fontId="8" fillId="0" borderId="4" xfId="8" applyNumberFormat="1" applyFont="1" applyFill="1" applyBorder="1" applyAlignment="1">
      <alignment horizontal="right"/>
    </xf>
    <xf numFmtId="166" fontId="8" fillId="0" borderId="4" xfId="8" applyNumberFormat="1" applyFont="1" applyFill="1" applyBorder="1" applyAlignment="1">
      <alignment horizontal="right" vertical="center"/>
    </xf>
    <xf numFmtId="172" fontId="8" fillId="0" borderId="0" xfId="1" applyNumberFormat="1" applyFont="1" applyFill="1" applyBorder="1" applyAlignment="1"/>
    <xf numFmtId="0" fontId="8" fillId="0" borderId="1" xfId="6" applyFont="1" applyBorder="1"/>
    <xf numFmtId="172" fontId="0" fillId="0" borderId="1" xfId="1" applyNumberFormat="1" applyFont="1" applyFill="1" applyBorder="1"/>
    <xf numFmtId="172" fontId="8" fillId="0" borderId="1" xfId="1" applyNumberFormat="1" applyFont="1" applyFill="1" applyBorder="1" applyAlignment="1"/>
    <xf numFmtId="172" fontId="9" fillId="0" borderId="1" xfId="1" applyNumberFormat="1" applyFont="1" applyFill="1" applyBorder="1" applyAlignment="1"/>
    <xf numFmtId="0" fontId="33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6" fillId="0" borderId="0" xfId="0" applyFont="1" applyFill="1" applyBorder="1"/>
    <xf numFmtId="0" fontId="26" fillId="0" borderId="4" xfId="0" applyFont="1" applyFill="1" applyBorder="1"/>
    <xf numFmtId="166" fontId="9" fillId="0" borderId="4" xfId="1" quotePrefix="1" applyNumberFormat="1" applyFont="1" applyFill="1" applyBorder="1" applyAlignment="1">
      <alignment horizontal="right"/>
    </xf>
    <xf numFmtId="0" fontId="8" fillId="0" borderId="2" xfId="6" applyFont="1" applyFill="1" applyBorder="1" applyAlignment="1">
      <alignment vertical="center"/>
    </xf>
    <xf numFmtId="170" fontId="8" fillId="0" borderId="2" xfId="6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3" fillId="0" borderId="0" xfId="6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166" fontId="8" fillId="0" borderId="0" xfId="8" applyNumberFormat="1" applyFont="1" applyFill="1" applyBorder="1" applyAlignment="1">
      <alignment horizontal="right" vertical="center"/>
    </xf>
    <xf numFmtId="0" fontId="8" fillId="0" borderId="0" xfId="6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4" xfId="0" applyFont="1" applyFill="1" applyBorder="1" applyAlignment="1">
      <alignment vertical="center"/>
    </xf>
    <xf numFmtId="166" fontId="8" fillId="0" borderId="4" xfId="8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0" xfId="0" applyNumberFormat="1" applyAlignment="1">
      <alignment vertical="center"/>
    </xf>
    <xf numFmtId="167" fontId="9" fillId="0" borderId="1" xfId="8" applyNumberFormat="1" applyFont="1" applyFill="1" applyBorder="1" applyAlignment="1">
      <alignment horizontal="left"/>
    </xf>
    <xf numFmtId="0" fontId="8" fillId="0" borderId="3" xfId="6" applyFont="1" applyBorder="1" applyAlignment="1">
      <alignment horizontal="center"/>
    </xf>
    <xf numFmtId="16" fontId="8" fillId="0" borderId="4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6" applyFont="1" applyFill="1" applyBorder="1" applyAlignment="1">
      <alignment horizontal="center"/>
    </xf>
    <xf numFmtId="0" fontId="8" fillId="0" borderId="0" xfId="6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0" fontId="8" fillId="0" borderId="3" xfId="6" applyNumberFormat="1" applyFont="1" applyFill="1" applyBorder="1" applyAlignment="1">
      <alignment horizontal="right" wrapText="1"/>
    </xf>
    <xf numFmtId="170" fontId="8" fillId="0" borderId="3" xfId="6" applyNumberFormat="1" applyFont="1" applyFill="1" applyBorder="1" applyAlignment="1">
      <alignment horizontal="right"/>
    </xf>
    <xf numFmtId="170" fontId="8" fillId="0" borderId="4" xfId="6" applyNumberFormat="1" applyFont="1" applyFill="1" applyBorder="1" applyAlignment="1">
      <alignment horizontal="right"/>
    </xf>
    <xf numFmtId="0" fontId="8" fillId="0" borderId="3" xfId="6" applyFont="1" applyFill="1" applyBorder="1" applyAlignment="1">
      <alignment horizontal="right" wrapText="1"/>
    </xf>
    <xf numFmtId="0" fontId="8" fillId="0" borderId="3" xfId="6" applyFont="1" applyFill="1" applyBorder="1" applyAlignment="1">
      <alignment horizontal="right"/>
    </xf>
    <xf numFmtId="0" fontId="8" fillId="0" borderId="4" xfId="6" applyFont="1" applyFill="1" applyBorder="1" applyAlignment="1">
      <alignment horizontal="right"/>
    </xf>
    <xf numFmtId="0" fontId="4" fillId="0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/>
    </xf>
    <xf numFmtId="0" fontId="8" fillId="0" borderId="3" xfId="6" applyFont="1" applyFill="1" applyBorder="1" applyAlignment="1">
      <alignment horizontal="center"/>
    </xf>
    <xf numFmtId="170" fontId="8" fillId="0" borderId="4" xfId="6" applyNumberFormat="1" applyFont="1" applyFill="1" applyBorder="1" applyAlignment="1">
      <alignment horizontal="center"/>
    </xf>
    <xf numFmtId="170" fontId="8" fillId="0" borderId="3" xfId="6" applyNumberFormat="1" applyFont="1" applyFill="1" applyBorder="1" applyAlignment="1">
      <alignment horizontal="center"/>
    </xf>
    <xf numFmtId="170" fontId="8" fillId="0" borderId="4" xfId="6" applyNumberFormat="1" applyFont="1" applyBorder="1" applyAlignment="1">
      <alignment horizontal="center"/>
    </xf>
    <xf numFmtId="0" fontId="8" fillId="0" borderId="4" xfId="6" applyFont="1" applyBorder="1" applyAlignment="1">
      <alignment horizontal="center"/>
    </xf>
    <xf numFmtId="170" fontId="8" fillId="0" borderId="3" xfId="6" applyNumberFormat="1" applyFont="1" applyBorder="1" applyAlignment="1">
      <alignment horizontal="center"/>
    </xf>
    <xf numFmtId="0" fontId="8" fillId="0" borderId="5" xfId="6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4" xfId="6" applyFont="1" applyFill="1" applyBorder="1" applyAlignment="1">
      <alignment horizontal="center" vertical="center"/>
    </xf>
    <xf numFmtId="170" fontId="8" fillId="0" borderId="4" xfId="6" applyNumberFormat="1" applyFont="1" applyFill="1" applyBorder="1" applyAlignment="1">
      <alignment horizontal="center" vertical="center"/>
    </xf>
    <xf numFmtId="170" fontId="8" fillId="0" borderId="3" xfId="6" applyNumberFormat="1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/>
    </xf>
    <xf numFmtId="0" fontId="26" fillId="0" borderId="0" xfId="0" quotePrefix="1" applyFont="1" applyFill="1" applyAlignment="1">
      <alignment horizontal="left" vertical="top" wrapText="1"/>
    </xf>
    <xf numFmtId="170" fontId="8" fillId="0" borderId="0" xfId="6" applyNumberFormat="1" applyFont="1" applyAlignment="1">
      <alignment horizontal="center"/>
    </xf>
  </cellXfs>
  <cellStyles count="15">
    <cellStyle name="Comma" xfId="1" builtinId="3"/>
    <cellStyle name="Comma 10 10" xfId="8" xr:uid="{00000000-0005-0000-0000-000001000000}"/>
    <cellStyle name="Comma 12" xfId="13" xr:uid="{00000000-0005-0000-0000-000002000000}"/>
    <cellStyle name="Comma 17 2" xfId="9" xr:uid="{00000000-0005-0000-0000-000003000000}"/>
    <cellStyle name="Comma 8" xfId="7" xr:uid="{00000000-0005-0000-0000-000004000000}"/>
    <cellStyle name="Currency" xfId="2" builtinId="4"/>
    <cellStyle name="Currency 2" xfId="12" xr:uid="{00000000-0005-0000-0000-000006000000}"/>
    <cellStyle name="Hyperlink" xfId="4" builtinId="8"/>
    <cellStyle name="Normal" xfId="0" builtinId="0"/>
    <cellStyle name="Normal 2" xfId="6" xr:uid="{00000000-0005-0000-0000-000009000000}"/>
    <cellStyle name="Normal 3" xfId="10" xr:uid="{00000000-0005-0000-0000-00000A000000}"/>
    <cellStyle name="Normal 4" xfId="5" xr:uid="{00000000-0005-0000-0000-00000B000000}"/>
    <cellStyle name="Normal 5 3" xfId="14" xr:uid="{7D9F94A7-B26F-4F78-9D1A-6CAC269D7D96}"/>
    <cellStyle name="Percent" xfId="3" builtinId="5"/>
    <cellStyle name="Percent 2" xfId="11" xr:uid="{00000000-0005-0000-0000-00000D000000}"/>
  </cellStyles>
  <dxfs count="0"/>
  <tableStyles count="0" defaultTableStyle="TableStyleMedium2" defaultPivotStyle="PivotStyleLight16"/>
  <colors>
    <mruColors>
      <color rgb="FFFF3300"/>
      <color rgb="FFFFFF97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00B050"/>
  </sheetPr>
  <dimension ref="A1:O34"/>
  <sheetViews>
    <sheetView showGridLines="0" tabSelected="1" topLeftCell="A4" zoomScaleNormal="100" workbookViewId="0">
      <selection activeCell="C41" sqref="C41"/>
    </sheetView>
  </sheetViews>
  <sheetFormatPr defaultRowHeight="15"/>
  <cols>
    <col min="3" max="3" width="86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7.140625" bestFit="1" customWidth="1"/>
    <col min="12" max="12" width="1.7109375" customWidth="1"/>
    <col min="13" max="13" width="7.140625" bestFit="1" customWidth="1"/>
    <col min="14" max="14" width="2" bestFit="1" customWidth="1"/>
    <col min="15" max="16" width="10.7109375" customWidth="1"/>
  </cols>
  <sheetData>
    <row r="1" spans="1:15" ht="12" customHeight="1"/>
    <row r="2" spans="1:15" ht="12" customHeight="1"/>
    <row r="3" spans="1:15" ht="18.75">
      <c r="C3" s="311" t="s">
        <v>10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1:15" ht="12" customHeight="1" thickBot="1">
      <c r="C4" s="14"/>
      <c r="D4" s="14"/>
      <c r="E4" s="14"/>
      <c r="F4" s="14"/>
      <c r="G4" s="15"/>
      <c r="H4" s="15"/>
      <c r="I4" s="16"/>
      <c r="J4" s="14"/>
      <c r="K4" s="14"/>
      <c r="L4" s="14"/>
      <c r="M4" s="14"/>
      <c r="N4" s="14"/>
      <c r="O4" s="11"/>
    </row>
    <row r="5" spans="1:15" ht="12" customHeight="1">
      <c r="C5" s="17"/>
      <c r="D5" s="17"/>
      <c r="E5" s="17"/>
      <c r="F5" s="17"/>
      <c r="G5" s="309" t="s">
        <v>11</v>
      </c>
      <c r="H5" s="309"/>
      <c r="I5" s="309"/>
      <c r="J5" s="17"/>
      <c r="K5" s="312" t="s">
        <v>7</v>
      </c>
      <c r="L5" s="312"/>
      <c r="M5" s="312"/>
      <c r="N5" s="17"/>
      <c r="O5" s="3" t="s">
        <v>116</v>
      </c>
    </row>
    <row r="6" spans="1:15" ht="12" customHeight="1">
      <c r="C6" s="17"/>
      <c r="D6" s="17"/>
      <c r="E6" s="18"/>
      <c r="F6" s="18"/>
      <c r="G6" s="310" t="s">
        <v>3</v>
      </c>
      <c r="H6" s="310"/>
      <c r="I6" s="310"/>
      <c r="J6" s="18"/>
      <c r="K6" s="19"/>
      <c r="L6" s="19" t="s">
        <v>3</v>
      </c>
      <c r="M6" s="19"/>
      <c r="N6" s="17"/>
      <c r="O6" s="54" t="s">
        <v>4</v>
      </c>
    </row>
    <row r="7" spans="1:15" ht="12" customHeight="1">
      <c r="C7" s="199" t="s">
        <v>12</v>
      </c>
      <c r="D7" s="20"/>
      <c r="E7" s="203" t="s">
        <v>13</v>
      </c>
      <c r="F7" s="20"/>
      <c r="G7" s="252">
        <v>2022</v>
      </c>
      <c r="H7" s="253"/>
      <c r="I7" s="252">
        <v>2021</v>
      </c>
      <c r="J7" s="254"/>
      <c r="K7" s="252">
        <v>2022</v>
      </c>
      <c r="L7" s="253"/>
      <c r="M7" s="252">
        <v>2021</v>
      </c>
      <c r="N7" s="255"/>
      <c r="O7" s="256">
        <v>2021</v>
      </c>
    </row>
    <row r="8" spans="1:15" ht="12" customHeight="1">
      <c r="C8" s="22"/>
      <c r="D8" s="20"/>
      <c r="E8" s="20"/>
      <c r="F8" s="20"/>
      <c r="G8" s="23"/>
      <c r="H8" s="20"/>
      <c r="I8" s="24"/>
      <c r="J8" s="20"/>
      <c r="K8" s="20"/>
      <c r="L8" s="20"/>
      <c r="M8" s="23"/>
      <c r="N8" s="23"/>
    </row>
    <row r="9" spans="1:15" ht="12" customHeight="1">
      <c r="C9" s="212" t="s">
        <v>227</v>
      </c>
      <c r="D9" s="26"/>
      <c r="E9" s="120">
        <v>2</v>
      </c>
      <c r="F9" s="26"/>
      <c r="G9" s="27">
        <v>136.19999999999999</v>
      </c>
      <c r="H9" s="28"/>
      <c r="I9" s="29">
        <v>165.7</v>
      </c>
      <c r="J9" s="30"/>
      <c r="K9" s="27">
        <v>136.19999999999999</v>
      </c>
      <c r="L9" s="30"/>
      <c r="M9" s="29">
        <v>165.7</v>
      </c>
      <c r="N9" s="28"/>
      <c r="O9" s="29">
        <v>703.8</v>
      </c>
    </row>
    <row r="10" spans="1:15" ht="12" customHeight="1">
      <c r="C10" s="26"/>
      <c r="D10" s="26"/>
      <c r="E10" s="120"/>
      <c r="F10" s="26"/>
      <c r="G10" s="31"/>
      <c r="H10" s="28"/>
      <c r="I10" s="28"/>
      <c r="J10" s="30"/>
      <c r="K10" s="196"/>
      <c r="L10" s="30"/>
      <c r="M10" s="28"/>
      <c r="N10" s="30"/>
      <c r="O10" s="28"/>
    </row>
    <row r="11" spans="1:15" ht="12" customHeight="1">
      <c r="C11" s="32" t="s">
        <v>14</v>
      </c>
      <c r="D11" s="26"/>
      <c r="E11" s="117">
        <v>3</v>
      </c>
      <c r="F11" s="30"/>
      <c r="G11" s="33">
        <v>-73.099999999999994</v>
      </c>
      <c r="H11" s="28"/>
      <c r="I11" s="34">
        <v>-36.799999999999997</v>
      </c>
      <c r="J11" s="30"/>
      <c r="K11" s="33">
        <v>-73.099999999999994</v>
      </c>
      <c r="L11" s="30"/>
      <c r="M11" s="34">
        <v>-36.799999999999997</v>
      </c>
      <c r="N11" s="33"/>
      <c r="O11" s="34">
        <v>-227.2</v>
      </c>
    </row>
    <row r="12" spans="1:15" ht="12" customHeight="1">
      <c r="C12" s="32" t="s">
        <v>15</v>
      </c>
      <c r="D12" s="26"/>
      <c r="E12" s="118">
        <v>3</v>
      </c>
      <c r="F12" s="30"/>
      <c r="G12" s="33">
        <v>-1.7</v>
      </c>
      <c r="H12" s="34"/>
      <c r="I12" s="34">
        <v>-1.6</v>
      </c>
      <c r="J12" s="30"/>
      <c r="K12" s="33">
        <v>-1.7</v>
      </c>
      <c r="L12" s="30"/>
      <c r="M12" s="34">
        <v>-1.6</v>
      </c>
      <c r="N12" s="34"/>
      <c r="O12" s="34">
        <v>-6.5</v>
      </c>
    </row>
    <row r="13" spans="1:15" ht="12" customHeight="1">
      <c r="C13" s="26" t="s">
        <v>16</v>
      </c>
      <c r="D13" s="26"/>
      <c r="E13" s="119">
        <v>3</v>
      </c>
      <c r="F13" s="30"/>
      <c r="G13" s="33">
        <v>-9.6</v>
      </c>
      <c r="H13" s="28"/>
      <c r="I13" s="34">
        <v>-9.6999999999999993</v>
      </c>
      <c r="J13" s="30"/>
      <c r="K13" s="33">
        <v>-9.6</v>
      </c>
      <c r="L13" s="30"/>
      <c r="M13" s="34">
        <v>-9.6999999999999993</v>
      </c>
      <c r="N13" s="34"/>
      <c r="O13" s="34">
        <v>-36.1</v>
      </c>
    </row>
    <row r="14" spans="1:15" ht="12" customHeight="1">
      <c r="A14" s="5"/>
      <c r="C14" s="32" t="s">
        <v>17</v>
      </c>
      <c r="D14" s="32"/>
      <c r="E14" s="118">
        <v>4</v>
      </c>
      <c r="F14" s="30"/>
      <c r="G14" s="34">
        <v>-44.1</v>
      </c>
      <c r="H14" s="34"/>
      <c r="I14" s="34">
        <v>-100.6</v>
      </c>
      <c r="J14" s="30"/>
      <c r="K14" s="34">
        <v>-44.1</v>
      </c>
      <c r="L14" s="30"/>
      <c r="M14" s="34">
        <v>-100.6</v>
      </c>
      <c r="N14" s="34"/>
      <c r="O14" s="34">
        <v>-379</v>
      </c>
    </row>
    <row r="15" spans="1:15" ht="12" customHeight="1">
      <c r="A15" s="5"/>
      <c r="C15" s="32" t="s">
        <v>223</v>
      </c>
      <c r="D15" s="32"/>
      <c r="E15" s="118">
        <v>4</v>
      </c>
      <c r="F15" s="30"/>
      <c r="G15" s="34">
        <v>-28.3</v>
      </c>
      <c r="H15" s="34"/>
      <c r="I15" s="34">
        <v>-22.2</v>
      </c>
      <c r="J15" s="30"/>
      <c r="K15" s="34">
        <v>-28.3</v>
      </c>
      <c r="L15" s="30"/>
      <c r="M15" s="34">
        <v>-22.2</v>
      </c>
      <c r="N15" s="34"/>
      <c r="O15" s="34">
        <v>-100.6</v>
      </c>
    </row>
    <row r="16" spans="1:15" ht="12" customHeight="1">
      <c r="A16" s="5"/>
      <c r="C16" s="32" t="s">
        <v>224</v>
      </c>
      <c r="D16" s="32"/>
      <c r="E16" s="118">
        <v>4</v>
      </c>
      <c r="F16" s="30"/>
      <c r="G16" s="34">
        <v>0</v>
      </c>
      <c r="H16" s="34"/>
      <c r="I16" s="34">
        <v>0</v>
      </c>
      <c r="J16" s="30"/>
      <c r="K16" s="34">
        <v>0</v>
      </c>
      <c r="L16" s="30"/>
      <c r="M16" s="34">
        <v>0</v>
      </c>
      <c r="N16" s="34"/>
      <c r="O16" s="34">
        <v>-15</v>
      </c>
    </row>
    <row r="17" spans="1:15" ht="12" customHeight="1">
      <c r="A17" s="5"/>
      <c r="C17" s="32" t="s">
        <v>19</v>
      </c>
      <c r="D17" s="32"/>
      <c r="E17" s="118">
        <v>4</v>
      </c>
      <c r="F17" s="30"/>
      <c r="G17" s="33">
        <v>-3.0378901599999999</v>
      </c>
      <c r="H17" s="34"/>
      <c r="I17" s="34">
        <v>2.8621560100000001</v>
      </c>
      <c r="J17" s="30"/>
      <c r="K17" s="33">
        <v>-3.0378901599999999</v>
      </c>
      <c r="L17" s="30"/>
      <c r="M17" s="34">
        <v>2.8621560100000001</v>
      </c>
      <c r="N17" s="34"/>
      <c r="O17" s="34">
        <v>-5.5839864699999993</v>
      </c>
    </row>
    <row r="18" spans="1:15" ht="12" customHeight="1">
      <c r="A18" s="5"/>
      <c r="C18" s="35" t="s">
        <v>20</v>
      </c>
      <c r="D18" s="6"/>
      <c r="E18" s="119"/>
      <c r="F18" s="30"/>
      <c r="G18" s="36">
        <f>SUM(G11:G17)</f>
        <v>-159.83789016</v>
      </c>
      <c r="H18" s="28"/>
      <c r="I18" s="36">
        <v>-168.03784398999997</v>
      </c>
      <c r="J18" s="30"/>
      <c r="K18" s="36">
        <f>SUM(K11:K17)</f>
        <v>-159.83789016</v>
      </c>
      <c r="L18" s="30"/>
      <c r="M18" s="36">
        <v>-168.03784398999997</v>
      </c>
      <c r="N18" s="31"/>
      <c r="O18" s="36">
        <v>-769.98398646999999</v>
      </c>
    </row>
    <row r="19" spans="1:15" ht="12" customHeight="1">
      <c r="A19" s="5"/>
      <c r="C19" s="26" t="s">
        <v>185</v>
      </c>
      <c r="D19" s="6"/>
      <c r="E19" s="120" t="s">
        <v>6</v>
      </c>
      <c r="F19" s="30"/>
      <c r="G19" s="31">
        <f>+G18+G9</f>
        <v>-23.637890160000012</v>
      </c>
      <c r="H19" s="28"/>
      <c r="I19" s="31">
        <v>-2.3378439899999819</v>
      </c>
      <c r="J19" s="30"/>
      <c r="K19" s="31">
        <f>+K18+K9</f>
        <v>-23.637890160000012</v>
      </c>
      <c r="L19" s="30"/>
      <c r="M19" s="31">
        <v>-2.3378439899999819</v>
      </c>
      <c r="N19" s="31"/>
      <c r="O19" s="31">
        <v>-66.183986470000036</v>
      </c>
    </row>
    <row r="20" spans="1:15" ht="12" customHeight="1">
      <c r="A20" s="5"/>
      <c r="C20" s="30" t="s">
        <v>21</v>
      </c>
      <c r="D20" s="30"/>
      <c r="E20" s="120">
        <v>5</v>
      </c>
      <c r="F20" s="30"/>
      <c r="G20" s="31">
        <v>-0.2</v>
      </c>
      <c r="H20" s="28"/>
      <c r="I20" s="31">
        <v>-0.4</v>
      </c>
      <c r="J20" s="30"/>
      <c r="K20" s="31">
        <v>-0.2</v>
      </c>
      <c r="L20" s="30"/>
      <c r="M20" s="31">
        <v>-0.4</v>
      </c>
      <c r="N20" s="28"/>
      <c r="O20" s="31">
        <v>1.2</v>
      </c>
    </row>
    <row r="21" spans="1:15" ht="12" customHeight="1">
      <c r="A21" s="5"/>
      <c r="C21" s="26" t="s">
        <v>22</v>
      </c>
      <c r="D21" s="30"/>
      <c r="E21" s="120">
        <v>6</v>
      </c>
      <c r="F21" s="30"/>
      <c r="G21" s="31">
        <v>-24.8</v>
      </c>
      <c r="H21" s="28"/>
      <c r="I21" s="28">
        <v>-21.2</v>
      </c>
      <c r="J21" s="30"/>
      <c r="K21" s="31">
        <v>-24.8</v>
      </c>
      <c r="L21" s="30"/>
      <c r="M21" s="28">
        <v>-21.2</v>
      </c>
      <c r="N21" s="28"/>
      <c r="O21" s="28">
        <v>-99.4</v>
      </c>
    </row>
    <row r="22" spans="1:15" ht="12" customHeight="1">
      <c r="A22" s="5"/>
      <c r="C22" s="25" t="s">
        <v>23</v>
      </c>
      <c r="D22" s="30"/>
      <c r="E22" s="120">
        <v>7</v>
      </c>
      <c r="F22" s="30"/>
      <c r="G22" s="27">
        <v>4.4000000000000004</v>
      </c>
      <c r="H22" s="28"/>
      <c r="I22" s="29">
        <v>-12</v>
      </c>
      <c r="J22" s="30"/>
      <c r="K22" s="27">
        <v>4.4000000000000004</v>
      </c>
      <c r="L22" s="30"/>
      <c r="M22" s="29">
        <v>-12</v>
      </c>
      <c r="N22" s="28"/>
      <c r="O22" s="29">
        <v>0.6</v>
      </c>
    </row>
    <row r="23" spans="1:15" ht="12" customHeight="1">
      <c r="A23" s="5"/>
      <c r="C23" s="32" t="s">
        <v>186</v>
      </c>
      <c r="D23" s="6"/>
      <c r="E23" s="119"/>
      <c r="F23" s="30"/>
      <c r="G23" s="33">
        <f>SUM(G19:G22)</f>
        <v>-44.237890160000013</v>
      </c>
      <c r="H23" s="28"/>
      <c r="I23" s="33">
        <v>-35.937843989999976</v>
      </c>
      <c r="J23" s="30"/>
      <c r="K23" s="33">
        <f>SUM(K19:K22)</f>
        <v>-44.237890160000013</v>
      </c>
      <c r="L23" s="30"/>
      <c r="M23" s="33">
        <v>-35.937843989999976</v>
      </c>
      <c r="N23" s="33"/>
      <c r="O23" s="33">
        <v>-163.78398647000003</v>
      </c>
    </row>
    <row r="24" spans="1:15" ht="12" customHeight="1">
      <c r="A24" s="5"/>
      <c r="C24" s="25" t="s">
        <v>25</v>
      </c>
      <c r="D24" s="30"/>
      <c r="E24" s="119">
        <v>8</v>
      </c>
      <c r="F24" s="30"/>
      <c r="G24" s="33">
        <v>-5</v>
      </c>
      <c r="H24" s="28"/>
      <c r="I24" s="34">
        <v>-3.2</v>
      </c>
      <c r="J24" s="30"/>
      <c r="K24" s="33">
        <v>-5</v>
      </c>
      <c r="L24" s="30"/>
      <c r="M24" s="34">
        <v>-3.2</v>
      </c>
      <c r="N24" s="28"/>
      <c r="O24" s="34">
        <v>-15.6</v>
      </c>
    </row>
    <row r="25" spans="1:15" ht="12" customHeight="1">
      <c r="A25" s="5"/>
      <c r="C25" s="205" t="s">
        <v>26</v>
      </c>
      <c r="D25" s="6"/>
      <c r="E25" s="121"/>
      <c r="F25" s="40"/>
      <c r="G25" s="206">
        <f>SUM(G23:G24)</f>
        <v>-49.237890160000013</v>
      </c>
      <c r="H25" s="39"/>
      <c r="I25" s="206">
        <v>-39.137843989999979</v>
      </c>
      <c r="J25" s="40"/>
      <c r="K25" s="201">
        <f>SUM(K23:K24)</f>
        <v>-49.237890160000013</v>
      </c>
      <c r="L25" s="40"/>
      <c r="M25" s="206">
        <v>-39.137843989999979</v>
      </c>
      <c r="N25" s="132"/>
      <c r="O25" s="206">
        <v>-179.38398647000002</v>
      </c>
    </row>
    <row r="26" spans="1:15" ht="12" customHeight="1">
      <c r="A26" s="5"/>
      <c r="C26" s="38"/>
      <c r="D26" s="40"/>
      <c r="E26" s="121"/>
      <c r="F26" s="40"/>
      <c r="G26" s="41"/>
      <c r="H26" s="39"/>
      <c r="I26" s="39"/>
      <c r="J26" s="40"/>
      <c r="K26" s="40"/>
      <c r="L26" s="40"/>
      <c r="M26" s="39"/>
      <c r="N26" s="40"/>
      <c r="O26" s="39"/>
    </row>
    <row r="27" spans="1:15" ht="12" customHeight="1">
      <c r="A27" s="5"/>
      <c r="C27" s="42" t="s">
        <v>27</v>
      </c>
      <c r="D27" s="30"/>
      <c r="E27" s="118"/>
      <c r="F27" s="30"/>
      <c r="G27" s="33"/>
      <c r="H27" s="34"/>
      <c r="I27" s="34"/>
      <c r="J27" s="30"/>
      <c r="K27" s="30"/>
      <c r="L27" s="30"/>
      <c r="M27" s="34"/>
      <c r="N27" s="30"/>
      <c r="O27" s="34"/>
    </row>
    <row r="28" spans="1:15" ht="12" customHeight="1">
      <c r="A28" s="5"/>
      <c r="C28" s="32" t="s">
        <v>28</v>
      </c>
      <c r="D28" s="6"/>
      <c r="E28" s="118">
        <v>13</v>
      </c>
      <c r="F28" s="30"/>
      <c r="G28" s="33">
        <f>+Notes!H281</f>
        <v>12.4</v>
      </c>
      <c r="H28" s="34"/>
      <c r="I28" s="33">
        <v>10</v>
      </c>
      <c r="J28" s="30"/>
      <c r="K28" s="33">
        <f>+Notes!K281</f>
        <v>12.4</v>
      </c>
      <c r="L28" s="30"/>
      <c r="M28" s="33">
        <v>10</v>
      </c>
      <c r="N28" s="34"/>
      <c r="O28" s="33">
        <v>14.78811</v>
      </c>
    </row>
    <row r="29" spans="1:15" ht="12" customHeight="1">
      <c r="A29" s="5"/>
      <c r="C29" s="32" t="s">
        <v>29</v>
      </c>
      <c r="D29" s="6"/>
      <c r="E29" s="118">
        <v>13</v>
      </c>
      <c r="F29" s="30"/>
      <c r="G29" s="33">
        <f>+Notes!H284</f>
        <v>2.2999999999999998</v>
      </c>
      <c r="H29" s="34"/>
      <c r="I29" s="34">
        <v>1.2</v>
      </c>
      <c r="J29" s="30"/>
      <c r="K29" s="33">
        <f>+Notes!K284</f>
        <v>2.2999999999999998</v>
      </c>
      <c r="L29" s="30"/>
      <c r="M29" s="34">
        <v>1.2</v>
      </c>
      <c r="N29" s="34"/>
      <c r="O29" s="34">
        <v>4.5588670000000002</v>
      </c>
    </row>
    <row r="30" spans="1:15" ht="12" customHeight="1">
      <c r="A30" s="5"/>
      <c r="C30" s="43" t="s">
        <v>171</v>
      </c>
      <c r="D30" s="30"/>
      <c r="E30" s="118"/>
      <c r="F30" s="30"/>
      <c r="G30" s="36">
        <f>SUM(G28:G29)</f>
        <v>14.7</v>
      </c>
      <c r="H30" s="34"/>
      <c r="I30" s="36">
        <v>11.2</v>
      </c>
      <c r="J30" s="30"/>
      <c r="K30" s="36">
        <f>SUM(K28:K29)</f>
        <v>14.7</v>
      </c>
      <c r="L30" s="30"/>
      <c r="M30" s="36">
        <v>11.2</v>
      </c>
      <c r="N30" s="31"/>
      <c r="O30" s="36">
        <v>19.346976999999999</v>
      </c>
    </row>
    <row r="31" spans="1:15" ht="12" customHeight="1">
      <c r="A31" s="5"/>
      <c r="C31" s="205" t="s">
        <v>172</v>
      </c>
      <c r="D31" s="40"/>
      <c r="E31" s="121"/>
      <c r="F31" s="40"/>
      <c r="G31" s="206">
        <f>+G30+G25</f>
        <v>-34.537890160000018</v>
      </c>
      <c r="H31" s="39"/>
      <c r="I31" s="206">
        <v>-27.93784398999998</v>
      </c>
      <c r="J31" s="40"/>
      <c r="K31" s="206">
        <f>+K30+K25</f>
        <v>-34.537890160000018</v>
      </c>
      <c r="L31" s="40"/>
      <c r="M31" s="206">
        <v>-27.93784398999998</v>
      </c>
      <c r="N31" s="132"/>
      <c r="O31" s="206">
        <v>-160.03700947000002</v>
      </c>
    </row>
    <row r="32" spans="1:15" ht="12" customHeight="1">
      <c r="A32" s="5"/>
      <c r="C32" s="44"/>
      <c r="D32" s="45"/>
      <c r="E32" s="122"/>
      <c r="F32" s="45"/>
      <c r="G32" s="46"/>
      <c r="H32" s="47"/>
      <c r="I32" s="48"/>
      <c r="J32" s="45"/>
      <c r="K32" s="45"/>
      <c r="L32" s="45"/>
      <c r="M32" s="48"/>
      <c r="N32" s="45"/>
      <c r="O32" s="48"/>
    </row>
    <row r="33" spans="1:15" ht="12" customHeight="1">
      <c r="A33" s="5"/>
      <c r="C33" s="42" t="s">
        <v>30</v>
      </c>
      <c r="D33" s="49"/>
      <c r="E33" s="122"/>
      <c r="F33" s="45"/>
      <c r="G33" s="46"/>
      <c r="H33" s="47"/>
      <c r="I33" s="48"/>
      <c r="J33" s="45"/>
      <c r="K33" s="45"/>
      <c r="L33" s="45"/>
      <c r="M33" s="48"/>
      <c r="N33" s="45"/>
      <c r="O33" s="48"/>
    </row>
    <row r="34" spans="1:15" ht="12" customHeight="1">
      <c r="A34" s="5"/>
      <c r="C34" s="211" t="s">
        <v>232</v>
      </c>
      <c r="D34" s="6"/>
      <c r="E34" s="118">
        <v>12</v>
      </c>
      <c r="F34" s="45"/>
      <c r="G34" s="189">
        <v>-0.12288311422593946</v>
      </c>
      <c r="H34" s="190"/>
      <c r="I34" s="189">
        <v>-0.10161888209530417</v>
      </c>
      <c r="J34" s="191" t="s">
        <v>6</v>
      </c>
      <c r="K34" s="189">
        <v>-0.12288311422593946</v>
      </c>
      <c r="L34" s="191"/>
      <c r="M34" s="189">
        <v>-0.10161888209530417</v>
      </c>
      <c r="N34" s="190"/>
      <c r="O34" s="189">
        <v>-0.454201362439761</v>
      </c>
    </row>
  </sheetData>
  <mergeCells count="4">
    <mergeCell ref="G5:I5"/>
    <mergeCell ref="G6:I6"/>
    <mergeCell ref="C3:O3"/>
    <mergeCell ref="K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00B050"/>
  </sheetPr>
  <dimension ref="A2:K50"/>
  <sheetViews>
    <sheetView showGridLines="0" topLeftCell="A15" zoomScaleNormal="100" workbookViewId="0">
      <selection activeCell="L50" sqref="L50"/>
    </sheetView>
  </sheetViews>
  <sheetFormatPr defaultRowHeight="15"/>
  <cols>
    <col min="3" max="3" width="86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2" bestFit="1" customWidth="1"/>
    <col min="11" max="11" width="11.5703125" bestFit="1" customWidth="1"/>
    <col min="12" max="12" width="10.7109375" customWidth="1"/>
  </cols>
  <sheetData>
    <row r="2" spans="2:11" ht="12" customHeight="1"/>
    <row r="3" spans="2:11" ht="18.75" customHeight="1">
      <c r="C3" s="313" t="s">
        <v>114</v>
      </c>
      <c r="D3" s="313"/>
      <c r="E3" s="313"/>
      <c r="F3" s="313"/>
      <c r="G3" s="313"/>
      <c r="H3" s="313"/>
      <c r="I3" s="313"/>
      <c r="J3" s="313"/>
      <c r="K3" s="313"/>
    </row>
    <row r="4" spans="2:11" ht="12" customHeight="1" thickBot="1">
      <c r="B4" s="8"/>
      <c r="C4" s="14"/>
      <c r="D4" s="14"/>
      <c r="E4" s="14"/>
      <c r="F4" s="15"/>
      <c r="G4" s="16"/>
      <c r="H4" s="21"/>
      <c r="I4" s="260"/>
      <c r="J4" s="137"/>
      <c r="K4" s="137"/>
    </row>
    <row r="5" spans="2:11" ht="12" customHeight="1">
      <c r="B5" s="8"/>
      <c r="C5" s="251"/>
      <c r="D5" s="251"/>
      <c r="E5" s="251"/>
      <c r="F5" s="257"/>
      <c r="G5" s="314" t="s">
        <v>11</v>
      </c>
      <c r="H5" s="314"/>
      <c r="I5" s="314"/>
      <c r="J5" s="258"/>
      <c r="K5" s="262" t="s">
        <v>116</v>
      </c>
    </row>
    <row r="6" spans="2:11" ht="12" customHeight="1">
      <c r="C6" s="20"/>
      <c r="D6" s="68"/>
      <c r="E6" s="20"/>
      <c r="F6" s="68"/>
      <c r="G6" s="259" t="s">
        <v>3</v>
      </c>
      <c r="H6" s="261"/>
      <c r="I6" s="259" t="s">
        <v>3</v>
      </c>
      <c r="J6" s="133"/>
      <c r="K6" s="259" t="s">
        <v>4</v>
      </c>
    </row>
    <row r="7" spans="2:11" ht="12" customHeight="1">
      <c r="C7" s="204" t="s">
        <v>12</v>
      </c>
      <c r="D7" s="68"/>
      <c r="E7" s="203" t="s">
        <v>13</v>
      </c>
      <c r="F7" s="68"/>
      <c r="G7" s="200">
        <v>2022</v>
      </c>
      <c r="H7" s="200"/>
      <c r="I7" s="200">
        <v>2021</v>
      </c>
      <c r="J7" s="133"/>
      <c r="K7" s="200">
        <v>2021</v>
      </c>
    </row>
    <row r="8" spans="2:11" ht="12" customHeight="1">
      <c r="C8" s="20"/>
      <c r="D8" s="68"/>
      <c r="E8" s="20"/>
      <c r="F8" s="68"/>
      <c r="G8" s="23"/>
      <c r="H8" s="71"/>
      <c r="I8" s="71"/>
      <c r="J8" s="133"/>
      <c r="K8" s="133"/>
    </row>
    <row r="9" spans="2:11" ht="12" customHeight="1">
      <c r="C9" s="99" t="s">
        <v>38</v>
      </c>
      <c r="D9" s="123"/>
      <c r="E9" s="124"/>
      <c r="F9" s="69"/>
      <c r="G9" s="70"/>
      <c r="H9" s="73"/>
      <c r="I9" s="71"/>
      <c r="J9" s="133"/>
      <c r="K9" s="133"/>
    </row>
    <row r="10" spans="2:11" ht="12" customHeight="1">
      <c r="C10" s="71" t="s">
        <v>39</v>
      </c>
      <c r="D10" s="73"/>
      <c r="E10" s="125">
        <v>11</v>
      </c>
      <c r="F10" s="72"/>
      <c r="G10" s="28">
        <v>163.9</v>
      </c>
      <c r="H10" s="134"/>
      <c r="I10" s="28">
        <v>143.9</v>
      </c>
      <c r="J10" s="133"/>
      <c r="K10" s="28">
        <v>170</v>
      </c>
    </row>
    <row r="11" spans="2:11" ht="12" customHeight="1">
      <c r="C11" s="72" t="s">
        <v>40</v>
      </c>
      <c r="D11" s="73"/>
      <c r="E11" s="125">
        <v>11</v>
      </c>
      <c r="F11" s="72"/>
      <c r="G11" s="28">
        <v>13.5</v>
      </c>
      <c r="H11" s="134"/>
      <c r="I11" s="28">
        <v>12.9</v>
      </c>
      <c r="J11" s="138"/>
      <c r="K11" s="28">
        <v>16.100000000000001</v>
      </c>
    </row>
    <row r="12" spans="2:11" ht="12" customHeight="1">
      <c r="C12" s="72" t="s">
        <v>221</v>
      </c>
      <c r="D12" s="73"/>
      <c r="E12" s="23"/>
      <c r="F12" s="72"/>
      <c r="G12" s="28">
        <v>122.6</v>
      </c>
      <c r="H12" s="134"/>
      <c r="I12" s="28">
        <v>92.8</v>
      </c>
      <c r="J12" s="138"/>
      <c r="K12" s="28">
        <v>134.6</v>
      </c>
    </row>
    <row r="13" spans="2:11" ht="12" customHeight="1">
      <c r="C13" s="72" t="s">
        <v>41</v>
      </c>
      <c r="D13" s="73"/>
      <c r="E13" s="23"/>
      <c r="F13" s="72"/>
      <c r="G13" s="28">
        <v>49.9</v>
      </c>
      <c r="H13" s="134"/>
      <c r="I13" s="28">
        <v>44.8</v>
      </c>
      <c r="J13" s="138"/>
      <c r="K13" s="28">
        <v>55.9</v>
      </c>
    </row>
    <row r="14" spans="2:11" ht="12" customHeight="1">
      <c r="C14" s="73" t="s">
        <v>42</v>
      </c>
      <c r="D14" s="73"/>
      <c r="E14" s="23"/>
      <c r="F14" s="72"/>
      <c r="G14" s="28">
        <v>53.5</v>
      </c>
      <c r="H14" s="134"/>
      <c r="I14" s="28">
        <v>59.3</v>
      </c>
      <c r="J14" s="138"/>
      <c r="K14" s="28">
        <v>56.4</v>
      </c>
    </row>
    <row r="15" spans="2:11" ht="12" customHeight="1">
      <c r="C15" s="74" t="s">
        <v>187</v>
      </c>
      <c r="D15" s="71"/>
      <c r="E15" s="23"/>
      <c r="F15" s="68"/>
      <c r="G15" s="37">
        <f>SUM(G10:G14)</f>
        <v>403.4</v>
      </c>
      <c r="H15" s="134"/>
      <c r="I15" s="37">
        <v>353.70000000000005</v>
      </c>
      <c r="J15" s="138"/>
      <c r="K15" s="37">
        <v>433</v>
      </c>
    </row>
    <row r="16" spans="2:11" ht="12" customHeight="1">
      <c r="C16" s="71" t="s">
        <v>43</v>
      </c>
      <c r="D16" s="73"/>
      <c r="E16" s="23">
        <v>9</v>
      </c>
      <c r="F16" s="72"/>
      <c r="G16" s="28">
        <v>776</v>
      </c>
      <c r="H16" s="134"/>
      <c r="I16" s="28">
        <v>872.9</v>
      </c>
      <c r="J16" s="138"/>
      <c r="K16" s="28">
        <v>787.4</v>
      </c>
    </row>
    <row r="17" spans="1:11" ht="12" customHeight="1">
      <c r="C17" s="71" t="s">
        <v>44</v>
      </c>
      <c r="D17" s="73"/>
      <c r="E17" s="23">
        <v>10</v>
      </c>
      <c r="F17" s="72"/>
      <c r="G17" s="28">
        <v>401</v>
      </c>
      <c r="H17" s="134"/>
      <c r="I17" s="28">
        <v>578.5</v>
      </c>
      <c r="J17" s="138"/>
      <c r="K17" s="28">
        <v>415.6</v>
      </c>
    </row>
    <row r="18" spans="1:11" ht="12" customHeight="1">
      <c r="C18" s="71" t="s">
        <v>40</v>
      </c>
      <c r="D18" s="73"/>
      <c r="E18" s="125">
        <v>11</v>
      </c>
      <c r="F18" s="72"/>
      <c r="G18" s="28">
        <v>59.2</v>
      </c>
      <c r="H18" s="134"/>
      <c r="I18" s="28">
        <v>59</v>
      </c>
      <c r="J18" s="138"/>
      <c r="K18" s="28">
        <v>57.6</v>
      </c>
    </row>
    <row r="19" spans="1:11" ht="12" customHeight="1">
      <c r="C19" s="71" t="s">
        <v>168</v>
      </c>
      <c r="D19" s="73"/>
      <c r="E19" s="23"/>
      <c r="F19" s="72"/>
      <c r="G19" s="28">
        <v>14.7</v>
      </c>
      <c r="H19" s="134"/>
      <c r="I19" s="28">
        <v>15.7</v>
      </c>
      <c r="J19" s="138"/>
      <c r="K19" s="28">
        <v>14.7</v>
      </c>
    </row>
    <row r="20" spans="1:11" ht="12" customHeight="1">
      <c r="C20" s="76" t="s">
        <v>45</v>
      </c>
      <c r="D20" s="73"/>
      <c r="E20" s="23"/>
      <c r="F20" s="72"/>
      <c r="G20" s="28">
        <v>83.1</v>
      </c>
      <c r="H20" s="134"/>
      <c r="I20" s="28">
        <v>91.4</v>
      </c>
      <c r="J20" s="138"/>
      <c r="K20" s="28">
        <v>84.5</v>
      </c>
    </row>
    <row r="21" spans="1:11" ht="12" customHeight="1">
      <c r="C21" s="74" t="s">
        <v>188</v>
      </c>
      <c r="D21" s="71"/>
      <c r="E21" s="23"/>
      <c r="F21" s="68"/>
      <c r="G21" s="37">
        <f>SUM(G16:G20)</f>
        <v>1334</v>
      </c>
      <c r="H21" s="134"/>
      <c r="I21" s="37">
        <v>1617.5000000000002</v>
      </c>
      <c r="J21" s="138"/>
      <c r="K21" s="37">
        <v>1359.8</v>
      </c>
    </row>
    <row r="22" spans="1:11" ht="12" hidden="1" customHeight="1">
      <c r="C22" s="71"/>
      <c r="D22" s="71"/>
      <c r="E22" s="23"/>
      <c r="F22" s="71"/>
      <c r="G22" s="28"/>
      <c r="H22" s="135"/>
      <c r="I22" s="28"/>
      <c r="J22" s="138"/>
      <c r="K22" s="28"/>
    </row>
    <row r="23" spans="1:11" ht="12" hidden="1" customHeight="1">
      <c r="C23" s="74" t="s">
        <v>46</v>
      </c>
      <c r="D23" s="71"/>
      <c r="E23" s="23">
        <v>9</v>
      </c>
      <c r="F23" s="68"/>
      <c r="G23" s="37">
        <v>0</v>
      </c>
      <c r="H23" s="134"/>
      <c r="I23" s="37">
        <v>0</v>
      </c>
      <c r="J23" s="138"/>
      <c r="K23" s="37">
        <v>0</v>
      </c>
    </row>
    <row r="24" spans="1:11" ht="12" customHeight="1">
      <c r="C24" s="75"/>
      <c r="D24" s="71"/>
      <c r="E24" s="23"/>
      <c r="F24" s="68"/>
      <c r="G24" s="28"/>
      <c r="H24" s="134"/>
      <c r="I24" s="28"/>
      <c r="J24" s="138"/>
      <c r="K24" s="28"/>
    </row>
    <row r="25" spans="1:11" ht="12" customHeight="1">
      <c r="C25" s="202" t="s">
        <v>79</v>
      </c>
      <c r="D25" s="126"/>
      <c r="E25" s="124"/>
      <c r="F25" s="77"/>
      <c r="G25" s="201">
        <f>+G23+G21+G15</f>
        <v>1737.4</v>
      </c>
      <c r="H25" s="136"/>
      <c r="I25" s="201">
        <v>1971.2000000000003</v>
      </c>
      <c r="J25" s="138"/>
      <c r="K25" s="201">
        <v>1792.8</v>
      </c>
    </row>
    <row r="26" spans="1:11" ht="12" customHeight="1">
      <c r="C26" s="71"/>
      <c r="D26" s="73"/>
      <c r="E26" s="23"/>
      <c r="F26" s="72"/>
      <c r="G26" s="78"/>
      <c r="H26" s="134"/>
      <c r="I26" s="78"/>
      <c r="J26" s="138"/>
      <c r="K26" s="78"/>
    </row>
    <row r="27" spans="1:11" ht="12" customHeight="1">
      <c r="C27" s="100" t="s">
        <v>47</v>
      </c>
      <c r="D27" s="73"/>
      <c r="E27" s="127"/>
      <c r="F27" s="72"/>
      <c r="G27" s="34"/>
      <c r="H27" s="134"/>
      <c r="I27" s="34"/>
      <c r="J27" s="138"/>
      <c r="K27" s="34"/>
    </row>
    <row r="28" spans="1:11" ht="12" customHeight="1">
      <c r="A28" s="5"/>
      <c r="C28" s="73" t="s">
        <v>194</v>
      </c>
      <c r="D28" s="73"/>
      <c r="E28" s="128">
        <v>11</v>
      </c>
      <c r="F28" s="72"/>
      <c r="G28" s="34">
        <v>209.8</v>
      </c>
      <c r="H28" s="134"/>
      <c r="I28" s="34">
        <v>0</v>
      </c>
      <c r="J28" s="138"/>
      <c r="K28" s="34">
        <v>162.6</v>
      </c>
    </row>
    <row r="29" spans="1:11" ht="12" customHeight="1">
      <c r="A29" s="5"/>
      <c r="C29" s="73" t="s">
        <v>174</v>
      </c>
      <c r="D29" s="73"/>
      <c r="E29" s="128">
        <v>11</v>
      </c>
      <c r="F29" s="72"/>
      <c r="G29" s="34">
        <v>36</v>
      </c>
      <c r="H29" s="134"/>
      <c r="I29" s="34">
        <v>40.6</v>
      </c>
      <c r="J29" s="138"/>
      <c r="K29" s="34">
        <v>35.9</v>
      </c>
    </row>
    <row r="30" spans="1:11" ht="12" customHeight="1">
      <c r="A30" s="5"/>
      <c r="C30" s="72" t="s">
        <v>48</v>
      </c>
      <c r="D30" s="73"/>
      <c r="E30" s="127"/>
      <c r="F30" s="72"/>
      <c r="G30" s="34">
        <v>31.6</v>
      </c>
      <c r="H30" s="134"/>
      <c r="I30" s="34">
        <v>30.8</v>
      </c>
      <c r="J30" s="138"/>
      <c r="K30" s="34">
        <v>45.3</v>
      </c>
    </row>
    <row r="31" spans="1:11" ht="12" customHeight="1">
      <c r="C31" s="72" t="s">
        <v>49</v>
      </c>
      <c r="D31" s="73"/>
      <c r="E31" s="127"/>
      <c r="F31" s="72"/>
      <c r="G31" s="34">
        <v>86.6</v>
      </c>
      <c r="H31" s="134"/>
      <c r="I31" s="34">
        <v>94.9</v>
      </c>
      <c r="J31" s="138"/>
      <c r="K31" s="34">
        <v>80.5</v>
      </c>
    </row>
    <row r="32" spans="1:11" ht="12" customHeight="1">
      <c r="C32" s="73" t="s">
        <v>50</v>
      </c>
      <c r="D32" s="73"/>
      <c r="E32" s="127"/>
      <c r="F32" s="73"/>
      <c r="G32" s="34">
        <v>130.69999999999999</v>
      </c>
      <c r="H32" s="134"/>
      <c r="I32" s="34">
        <v>142.9</v>
      </c>
      <c r="J32" s="138"/>
      <c r="K32" s="34">
        <v>123.4</v>
      </c>
    </row>
    <row r="33" spans="3:11" ht="12" customHeight="1">
      <c r="C33" s="68" t="s">
        <v>51</v>
      </c>
      <c r="D33" s="71"/>
      <c r="E33" s="23"/>
      <c r="F33" s="68"/>
      <c r="G33" s="28">
        <v>19.399999999999999</v>
      </c>
      <c r="H33" s="134"/>
      <c r="I33" s="28">
        <v>13.1</v>
      </c>
      <c r="J33" s="138"/>
      <c r="K33" s="28">
        <v>16.7</v>
      </c>
    </row>
    <row r="34" spans="3:11" ht="12" customHeight="1">
      <c r="C34" s="75" t="s">
        <v>189</v>
      </c>
      <c r="D34" s="73"/>
      <c r="E34" s="23"/>
      <c r="F34" s="72"/>
      <c r="G34" s="37">
        <f>SUM(G28:G33)</f>
        <v>514.1</v>
      </c>
      <c r="H34" s="134"/>
      <c r="I34" s="37">
        <v>322.30000000000007</v>
      </c>
      <c r="J34" s="138"/>
      <c r="K34" s="37">
        <v>464.40000000000003</v>
      </c>
    </row>
    <row r="35" spans="3:11" ht="12" customHeight="1">
      <c r="C35" s="73" t="s">
        <v>194</v>
      </c>
      <c r="D35" s="73"/>
      <c r="E35" s="125">
        <v>11</v>
      </c>
      <c r="F35" s="72"/>
      <c r="G35" s="34">
        <v>931</v>
      </c>
      <c r="H35" s="34"/>
      <c r="I35" s="34">
        <v>1123</v>
      </c>
      <c r="J35" s="34"/>
      <c r="K35" s="34">
        <v>973.5</v>
      </c>
    </row>
    <row r="36" spans="3:11" ht="12" customHeight="1">
      <c r="C36" s="73" t="s">
        <v>174</v>
      </c>
      <c r="E36" s="125">
        <v>11</v>
      </c>
      <c r="G36" s="34">
        <v>70.5</v>
      </c>
      <c r="H36" s="34"/>
      <c r="I36" s="34">
        <v>108.4</v>
      </c>
      <c r="J36" s="34"/>
      <c r="K36" s="34">
        <v>79</v>
      </c>
    </row>
    <row r="37" spans="3:11" ht="12" customHeight="1">
      <c r="C37" s="73" t="s">
        <v>52</v>
      </c>
      <c r="D37" s="73"/>
      <c r="E37" s="23"/>
      <c r="F37" s="72"/>
      <c r="G37" s="34">
        <v>0.1</v>
      </c>
      <c r="H37" s="134"/>
      <c r="I37" s="34">
        <v>0.1</v>
      </c>
      <c r="J37" s="138"/>
      <c r="K37" s="34">
        <v>0.1</v>
      </c>
    </row>
    <row r="38" spans="3:11" ht="12" customHeight="1">
      <c r="C38" s="72" t="s">
        <v>169</v>
      </c>
      <c r="D38" s="73"/>
      <c r="E38" s="23"/>
      <c r="F38" s="72"/>
      <c r="G38" s="34">
        <v>10.6</v>
      </c>
      <c r="H38" s="134"/>
      <c r="I38" s="34">
        <v>46.5</v>
      </c>
      <c r="J38" s="138"/>
      <c r="K38" s="34">
        <v>30.7</v>
      </c>
    </row>
    <row r="39" spans="3:11" ht="12" customHeight="1">
      <c r="C39" s="74" t="s">
        <v>190</v>
      </c>
      <c r="D39" s="73"/>
      <c r="E39" s="23"/>
      <c r="F39" s="72"/>
      <c r="G39" s="37">
        <f>SUM(G35:G38)</f>
        <v>1012.2</v>
      </c>
      <c r="H39" s="134"/>
      <c r="I39" s="37">
        <v>1278</v>
      </c>
      <c r="J39" s="138"/>
      <c r="K39" s="37">
        <v>1083.3</v>
      </c>
    </row>
    <row r="40" spans="3:11" ht="12" customHeight="1">
      <c r="C40" s="68"/>
      <c r="D40" s="73"/>
      <c r="E40" s="23"/>
      <c r="F40" s="72"/>
      <c r="G40" s="28"/>
      <c r="H40" s="134"/>
      <c r="I40" s="28"/>
      <c r="J40" s="138"/>
      <c r="K40" s="28"/>
    </row>
    <row r="41" spans="3:11" ht="12" customHeight="1">
      <c r="C41" s="71" t="s">
        <v>53</v>
      </c>
      <c r="D41" s="73"/>
      <c r="E41" s="23"/>
      <c r="F41" s="72"/>
      <c r="J41" s="5"/>
    </row>
    <row r="42" spans="3:11" ht="12" customHeight="1">
      <c r="C42" s="71" t="s">
        <v>256</v>
      </c>
      <c r="D42" s="73"/>
      <c r="E42" s="23"/>
      <c r="F42" s="72"/>
      <c r="G42" s="28">
        <f>+Equity!E23</f>
        <v>158.90999999999997</v>
      </c>
      <c r="H42" s="134"/>
      <c r="I42" s="28">
        <v>155.69999999999999</v>
      </c>
      <c r="J42" s="138"/>
      <c r="K42" s="28">
        <v>158.86758799999998</v>
      </c>
    </row>
    <row r="43" spans="3:11" ht="12" customHeight="1">
      <c r="C43" s="76" t="s">
        <v>54</v>
      </c>
      <c r="D43" s="73"/>
      <c r="E43" s="23"/>
      <c r="F43" s="73"/>
      <c r="G43" s="29">
        <f>+Equity!G23</f>
        <v>933.6</v>
      </c>
      <c r="H43" s="134"/>
      <c r="I43" s="29">
        <v>930</v>
      </c>
      <c r="J43" s="138"/>
      <c r="K43" s="29">
        <v>933.1</v>
      </c>
    </row>
    <row r="44" spans="3:11" ht="12" customHeight="1">
      <c r="C44" s="71" t="s">
        <v>55</v>
      </c>
      <c r="D44" s="73"/>
      <c r="E44" s="23"/>
      <c r="F44" s="73"/>
      <c r="G44" s="28">
        <f>SUM(G42:G43)</f>
        <v>1092.51</v>
      </c>
      <c r="H44" s="134"/>
      <c r="I44" s="28">
        <v>1085.7</v>
      </c>
      <c r="J44" s="138"/>
      <c r="K44" s="28">
        <v>1092</v>
      </c>
    </row>
    <row r="45" spans="3:11" ht="12" customHeight="1">
      <c r="C45" s="71" t="s">
        <v>56</v>
      </c>
      <c r="D45" s="73"/>
      <c r="E45" s="23"/>
      <c r="F45" s="73"/>
      <c r="G45" s="28">
        <f>+Equity!I23</f>
        <v>-877.00000000000011</v>
      </c>
      <c r="H45" s="134"/>
      <c r="I45" s="28">
        <v>-704.7</v>
      </c>
      <c r="J45" s="138"/>
      <c r="K45" s="28">
        <v>-840.2</v>
      </c>
    </row>
    <row r="46" spans="3:11" ht="12" customHeight="1">
      <c r="C46" s="71" t="s">
        <v>57</v>
      </c>
      <c r="D46" s="73"/>
      <c r="E46" s="23"/>
      <c r="F46" s="73"/>
      <c r="G46" s="28">
        <f>+Equity!K23</f>
        <v>-4.4000000000000012</v>
      </c>
      <c r="H46" s="134"/>
      <c r="I46" s="28">
        <v>-10.100000000000001</v>
      </c>
      <c r="J46" s="138"/>
      <c r="K46" s="28">
        <v>-6.7411330000000005</v>
      </c>
    </row>
    <row r="47" spans="3:11" ht="12" customHeight="1">
      <c r="C47" s="75" t="s">
        <v>191</v>
      </c>
      <c r="D47" s="73"/>
      <c r="E47" s="125"/>
      <c r="F47" s="72"/>
      <c r="G47" s="37">
        <f>SUM(G44:G46)</f>
        <v>211.10999999999987</v>
      </c>
      <c r="H47" s="73"/>
      <c r="I47" s="37">
        <v>370.9</v>
      </c>
      <c r="J47" s="138"/>
      <c r="K47" s="37">
        <v>245.1</v>
      </c>
    </row>
    <row r="48" spans="3:11" ht="12" customHeight="1">
      <c r="C48" s="202" t="s">
        <v>145</v>
      </c>
      <c r="D48" s="126"/>
      <c r="E48" s="124"/>
      <c r="F48" s="77"/>
      <c r="G48" s="201">
        <f>+G47+G39+G34</f>
        <v>1737.4099999999999</v>
      </c>
      <c r="H48" s="136"/>
      <c r="I48" s="201">
        <v>1971.2000000000003</v>
      </c>
      <c r="J48" s="138"/>
      <c r="K48" s="201">
        <v>1792.828618112796</v>
      </c>
    </row>
    <row r="49" spans="3:11" ht="12" customHeight="1">
      <c r="C49" s="133"/>
      <c r="D49" s="138"/>
      <c r="E49" s="138"/>
      <c r="F49" s="133"/>
      <c r="G49" s="133"/>
      <c r="H49" s="133"/>
      <c r="I49" s="133"/>
      <c r="J49" s="133"/>
      <c r="K49" s="133"/>
    </row>
    <row r="50" spans="3:11" ht="12" customHeight="1"/>
  </sheetData>
  <mergeCells count="2">
    <mergeCell ref="C3:K3"/>
    <mergeCell ref="G5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50"/>
  </sheetPr>
  <dimension ref="C1:M37"/>
  <sheetViews>
    <sheetView showGridLines="0" topLeftCell="A5" workbookViewId="0">
      <selection activeCell="F57" sqref="E57:F57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</cols>
  <sheetData>
    <row r="1" spans="3:13" ht="12" customHeight="1"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3:13" ht="12" customHeight="1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3:13" ht="12" customHeight="1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3:13" ht="18.75" customHeight="1">
      <c r="C4" s="311" t="s">
        <v>61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</row>
    <row r="5" spans="3:13" ht="12" customHeight="1" thickBot="1">
      <c r="C5" s="14"/>
      <c r="D5" s="14"/>
      <c r="E5" s="14"/>
      <c r="F5" s="15"/>
      <c r="G5" s="16"/>
      <c r="H5" s="16"/>
      <c r="I5" s="16"/>
      <c r="J5" s="80"/>
      <c r="K5" s="80"/>
      <c r="L5" s="67"/>
      <c r="M5" s="67"/>
    </row>
    <row r="6" spans="3:13" ht="12" customHeight="1">
      <c r="C6" s="66"/>
      <c r="D6" s="66"/>
      <c r="E6" s="93"/>
      <c r="F6" s="93"/>
      <c r="G6" s="93"/>
      <c r="H6" s="93"/>
      <c r="I6" s="93"/>
      <c r="J6" s="93"/>
      <c r="K6" s="93"/>
      <c r="L6" s="93"/>
      <c r="M6" s="93"/>
    </row>
    <row r="7" spans="3:13" ht="12" customHeight="1">
      <c r="C7" s="66"/>
      <c r="D7" s="66"/>
      <c r="E7" s="93"/>
      <c r="F7" s="93"/>
      <c r="G7" s="93"/>
      <c r="H7" s="93"/>
      <c r="I7" s="93"/>
      <c r="J7" s="93"/>
      <c r="K7" s="93"/>
      <c r="L7" s="93"/>
      <c r="M7" s="93"/>
    </row>
    <row r="8" spans="3:13" ht="12" customHeight="1">
      <c r="C8" s="84" t="s">
        <v>277</v>
      </c>
      <c r="D8" s="83"/>
      <c r="E8" s="97"/>
      <c r="F8" s="97"/>
      <c r="G8" s="97"/>
      <c r="H8" s="97"/>
      <c r="I8" s="97"/>
      <c r="J8" s="97"/>
      <c r="K8" s="97"/>
      <c r="L8" s="97"/>
      <c r="M8" s="97"/>
    </row>
    <row r="9" spans="3:13" ht="12" customHeight="1">
      <c r="C9" s="85" t="s">
        <v>6</v>
      </c>
      <c r="D9" s="185"/>
      <c r="E9" s="315" t="s">
        <v>62</v>
      </c>
      <c r="F9" s="315"/>
      <c r="G9" s="315"/>
      <c r="H9" s="315"/>
      <c r="I9" s="315"/>
      <c r="J9" s="315"/>
      <c r="K9" s="315"/>
      <c r="L9" s="81"/>
      <c r="M9" s="81"/>
    </row>
    <row r="10" spans="3:13" ht="12" customHeight="1">
      <c r="C10" s="86"/>
      <c r="D10" s="186"/>
      <c r="E10" s="87" t="s">
        <v>63</v>
      </c>
      <c r="F10" s="88"/>
      <c r="G10" s="87" t="s">
        <v>64</v>
      </c>
      <c r="H10" s="17"/>
      <c r="I10" s="87"/>
      <c r="J10" s="87" t="s">
        <v>6</v>
      </c>
      <c r="K10" s="88" t="s">
        <v>65</v>
      </c>
      <c r="L10" s="88"/>
      <c r="M10" s="88"/>
    </row>
    <row r="11" spans="3:13" ht="12" customHeight="1">
      <c r="C11" s="86"/>
      <c r="D11" s="186"/>
      <c r="E11" s="89" t="s">
        <v>66</v>
      </c>
      <c r="F11" s="88"/>
      <c r="G11" s="87" t="s">
        <v>67</v>
      </c>
      <c r="H11" s="17"/>
      <c r="I11" s="87" t="s">
        <v>68</v>
      </c>
      <c r="J11" s="87" t="s">
        <v>6</v>
      </c>
      <c r="K11" s="88" t="s">
        <v>69</v>
      </c>
      <c r="L11" s="88"/>
      <c r="M11" s="88" t="s">
        <v>70</v>
      </c>
    </row>
    <row r="12" spans="3:13" ht="12" customHeight="1">
      <c r="C12" s="82" t="s">
        <v>71</v>
      </c>
      <c r="D12" s="187"/>
      <c r="E12" s="90" t="s">
        <v>72</v>
      </c>
      <c r="F12" s="92"/>
      <c r="G12" s="90" t="s">
        <v>66</v>
      </c>
      <c r="H12" s="92"/>
      <c r="I12" s="19" t="s">
        <v>73</v>
      </c>
      <c r="J12" s="91" t="s">
        <v>6</v>
      </c>
      <c r="K12" s="90" t="s">
        <v>74</v>
      </c>
      <c r="L12" s="92"/>
      <c r="M12" s="90" t="s">
        <v>75</v>
      </c>
    </row>
    <row r="13" spans="3:13" ht="12" customHeight="1">
      <c r="C13" s="66" t="s">
        <v>278</v>
      </c>
      <c r="D13" s="66"/>
      <c r="E13" s="94">
        <v>154.19999999999999</v>
      </c>
      <c r="F13" s="93">
        <v>0</v>
      </c>
      <c r="G13" s="94">
        <v>929.1</v>
      </c>
      <c r="H13" s="94">
        <v>0</v>
      </c>
      <c r="I13" s="94">
        <v>-675.6</v>
      </c>
      <c r="J13" s="94">
        <v>0</v>
      </c>
      <c r="K13" s="94">
        <v>-11.3</v>
      </c>
      <c r="L13" s="93"/>
      <c r="M13" s="93">
        <v>396.39999999999992</v>
      </c>
    </row>
    <row r="14" spans="3:13" ht="12" customHeight="1">
      <c r="C14" s="63" t="s">
        <v>76</v>
      </c>
      <c r="D14" s="8"/>
      <c r="E14" s="95">
        <v>0</v>
      </c>
      <c r="F14" s="95"/>
      <c r="G14" s="95">
        <v>0</v>
      </c>
      <c r="H14" s="95"/>
      <c r="I14" s="95">
        <v>-179.4</v>
      </c>
      <c r="J14" s="95"/>
      <c r="K14" s="95">
        <v>0</v>
      </c>
      <c r="L14" s="95"/>
      <c r="M14" s="95">
        <f>SUM(E14:K14)</f>
        <v>-179.4</v>
      </c>
    </row>
    <row r="15" spans="3:13" ht="12" customHeight="1">
      <c r="C15" s="63" t="s">
        <v>77</v>
      </c>
      <c r="D15" s="8"/>
      <c r="E15" s="95">
        <v>0</v>
      </c>
      <c r="F15" s="95"/>
      <c r="G15" s="95">
        <v>0</v>
      </c>
      <c r="H15" s="95"/>
      <c r="I15" s="95">
        <f>ROUND(+'IS and OCI'!O28,1)</f>
        <v>14.8</v>
      </c>
      <c r="J15" s="95"/>
      <c r="K15" s="95">
        <f>ROUND(+'IS and OCI'!O29,1)</f>
        <v>4.5999999999999996</v>
      </c>
      <c r="L15" s="95"/>
      <c r="M15" s="95">
        <f>SUM(E15:K15)</f>
        <v>19.399999999999999</v>
      </c>
    </row>
    <row r="16" spans="3:13" ht="12" customHeight="1">
      <c r="C16" s="63" t="s">
        <v>253</v>
      </c>
      <c r="D16" s="8"/>
      <c r="E16" s="95">
        <v>4.7</v>
      </c>
      <c r="F16" s="95"/>
      <c r="G16" s="95">
        <v>1.7</v>
      </c>
      <c r="H16" s="95"/>
      <c r="I16" s="95">
        <v>0</v>
      </c>
      <c r="J16" s="95"/>
      <c r="K16" s="95">
        <v>0</v>
      </c>
      <c r="L16" s="95"/>
      <c r="M16" s="95">
        <f>SUM(E16:K16)</f>
        <v>6.4</v>
      </c>
    </row>
    <row r="17" spans="3:13" ht="12" customHeight="1">
      <c r="C17" s="55" t="s">
        <v>78</v>
      </c>
      <c r="D17" s="8"/>
      <c r="E17" s="95">
        <v>0</v>
      </c>
      <c r="F17" s="95"/>
      <c r="G17" s="95">
        <v>2.2999999999999998</v>
      </c>
      <c r="H17" s="95" t="s">
        <v>6</v>
      </c>
      <c r="I17" s="95">
        <v>0</v>
      </c>
      <c r="J17" s="95"/>
      <c r="K17" s="95">
        <v>0</v>
      </c>
      <c r="L17" s="95"/>
      <c r="M17" s="95">
        <f>SUM(E17:K17)</f>
        <v>2.2999999999999998</v>
      </c>
    </row>
    <row r="18" spans="3:13" ht="12" customHeight="1">
      <c r="C18" s="58" t="s">
        <v>279</v>
      </c>
      <c r="D18" s="66"/>
      <c r="E18" s="96">
        <f>SUM(E13:E17)</f>
        <v>158.89999999999998</v>
      </c>
      <c r="F18" s="96"/>
      <c r="G18" s="96">
        <f>SUM(G13:G17)</f>
        <v>933.1</v>
      </c>
      <c r="H18" s="96"/>
      <c r="I18" s="96">
        <f>SUM(I13:I17)</f>
        <v>-840.2</v>
      </c>
      <c r="J18" s="96"/>
      <c r="K18" s="96">
        <f>SUM(K13:K17)</f>
        <v>-6.7000000000000011</v>
      </c>
      <c r="L18" s="96"/>
      <c r="M18" s="96">
        <f>SUM(M13:M17)</f>
        <v>245.09999999999994</v>
      </c>
    </row>
    <row r="19" spans="3:13" ht="12" customHeight="1">
      <c r="C19" s="63" t="s">
        <v>76</v>
      </c>
      <c r="D19" s="188"/>
      <c r="E19" s="95">
        <v>0</v>
      </c>
      <c r="F19" s="95"/>
      <c r="G19" s="95">
        <v>0</v>
      </c>
      <c r="H19" s="95"/>
      <c r="I19" s="95">
        <f>ROUND(+'IS and OCI'!K25,1)</f>
        <v>-49.2</v>
      </c>
      <c r="J19" s="95"/>
      <c r="K19" s="95">
        <v>0</v>
      </c>
      <c r="L19" s="95"/>
      <c r="M19" s="95">
        <f>SUM(E19:K19)</f>
        <v>-49.2</v>
      </c>
    </row>
    <row r="20" spans="3:13" ht="12" customHeight="1">
      <c r="C20" s="63" t="s">
        <v>77</v>
      </c>
      <c r="D20" s="188"/>
      <c r="E20" s="95">
        <v>0</v>
      </c>
      <c r="F20" s="95"/>
      <c r="G20" s="95">
        <v>0</v>
      </c>
      <c r="H20" s="95"/>
      <c r="I20" s="95">
        <v>12.4</v>
      </c>
      <c r="J20" s="95"/>
      <c r="K20" s="95">
        <v>2.2999999999999998</v>
      </c>
      <c r="L20" s="95"/>
      <c r="M20" s="95">
        <f>SUM(E20:K20)</f>
        <v>14.7</v>
      </c>
    </row>
    <row r="21" spans="3:13" ht="12" customHeight="1">
      <c r="C21" s="63" t="s">
        <v>219</v>
      </c>
      <c r="D21" s="188"/>
      <c r="E21" s="95">
        <v>1.0000000000000009E-2</v>
      </c>
      <c r="F21" s="95"/>
      <c r="G21" s="95">
        <v>0</v>
      </c>
      <c r="H21" s="95"/>
      <c r="I21" s="95">
        <v>0</v>
      </c>
      <c r="J21" s="95"/>
      <c r="K21" s="95">
        <v>0</v>
      </c>
      <c r="L21" s="95"/>
      <c r="M21" s="95">
        <v>1.0000000000000009E-2</v>
      </c>
    </row>
    <row r="22" spans="3:13" ht="14.25" customHeight="1">
      <c r="C22" s="55" t="s">
        <v>78</v>
      </c>
      <c r="D22" s="188"/>
      <c r="E22" s="95">
        <v>0</v>
      </c>
      <c r="F22" s="95"/>
      <c r="G22" s="95">
        <v>0.5</v>
      </c>
      <c r="H22" s="95"/>
      <c r="I22" s="174">
        <v>0</v>
      </c>
      <c r="J22" s="95"/>
      <c r="K22" s="95">
        <v>0</v>
      </c>
      <c r="L22" s="95"/>
      <c r="M22" s="95">
        <f t="shared" ref="M22" si="0">SUM(E22:K22)</f>
        <v>0.5</v>
      </c>
    </row>
    <row r="23" spans="3:13" ht="12" customHeight="1">
      <c r="C23" s="58" t="s">
        <v>280</v>
      </c>
      <c r="D23" s="8"/>
      <c r="E23" s="96">
        <f>SUM(E18:E22)</f>
        <v>158.90999999999997</v>
      </c>
      <c r="F23" s="96"/>
      <c r="G23" s="96">
        <f>SUM(G18:G22)</f>
        <v>933.6</v>
      </c>
      <c r="H23" s="96"/>
      <c r="I23" s="96">
        <f>SUM(I18:I22)</f>
        <v>-877.00000000000011</v>
      </c>
      <c r="J23" s="96"/>
      <c r="K23" s="96">
        <f>SUM(K18:K22)</f>
        <v>-4.4000000000000012</v>
      </c>
      <c r="L23" s="96"/>
      <c r="M23" s="96">
        <f>SUM(M18:M22)</f>
        <v>211.1099999999999</v>
      </c>
    </row>
    <row r="24" spans="3:13" ht="12" customHeight="1">
      <c r="C24" s="55"/>
      <c r="D24" s="8"/>
      <c r="F24" s="8"/>
      <c r="H24" s="8"/>
      <c r="J24" s="8"/>
    </row>
    <row r="25" spans="3:13" ht="12" customHeight="1">
      <c r="D25" s="8"/>
      <c r="J25" s="8"/>
    </row>
    <row r="26" spans="3:13" ht="12" customHeight="1">
      <c r="C26" s="84" t="s">
        <v>281</v>
      </c>
      <c r="D26" s="83"/>
      <c r="E26" s="83"/>
      <c r="F26" s="97"/>
      <c r="G26" s="97"/>
      <c r="H26" s="97"/>
      <c r="I26" s="97"/>
      <c r="J26" s="97"/>
      <c r="K26" s="97"/>
      <c r="L26" s="97"/>
      <c r="M26" s="97"/>
    </row>
    <row r="27" spans="3:13" ht="12" customHeight="1">
      <c r="C27" s="85" t="s">
        <v>6</v>
      </c>
      <c r="D27" s="185"/>
      <c r="E27" s="315" t="s">
        <v>62</v>
      </c>
      <c r="F27" s="315"/>
      <c r="G27" s="315"/>
      <c r="H27" s="315"/>
      <c r="I27" s="315"/>
      <c r="J27" s="315"/>
      <c r="K27" s="315"/>
      <c r="L27" s="81"/>
      <c r="M27" s="81"/>
    </row>
    <row r="28" spans="3:13" ht="12" customHeight="1">
      <c r="C28" s="86"/>
      <c r="D28" s="186"/>
      <c r="E28" s="87" t="s">
        <v>63</v>
      </c>
      <c r="F28" s="88"/>
      <c r="G28" s="87" t="s">
        <v>64</v>
      </c>
      <c r="H28" s="163"/>
      <c r="I28" s="87"/>
      <c r="J28" s="87" t="s">
        <v>6</v>
      </c>
      <c r="K28" s="88" t="s">
        <v>65</v>
      </c>
      <c r="L28" s="88"/>
      <c r="M28" s="88"/>
    </row>
    <row r="29" spans="3:13" ht="12" customHeight="1">
      <c r="C29" s="86"/>
      <c r="D29" s="186"/>
      <c r="E29" s="89" t="s">
        <v>66</v>
      </c>
      <c r="F29" s="88"/>
      <c r="G29" s="87" t="s">
        <v>67</v>
      </c>
      <c r="H29" s="163"/>
      <c r="I29" s="87" t="s">
        <v>68</v>
      </c>
      <c r="J29" s="87" t="s">
        <v>6</v>
      </c>
      <c r="K29" s="88" t="s">
        <v>69</v>
      </c>
      <c r="L29" s="88"/>
      <c r="M29" s="88" t="s">
        <v>70</v>
      </c>
    </row>
    <row r="30" spans="3:13" ht="12" customHeight="1">
      <c r="C30" s="82" t="s">
        <v>71</v>
      </c>
      <c r="D30" s="187"/>
      <c r="E30" s="90" t="s">
        <v>72</v>
      </c>
      <c r="F30" s="92"/>
      <c r="G30" s="90" t="s">
        <v>66</v>
      </c>
      <c r="H30" s="92"/>
      <c r="I30" s="19" t="s">
        <v>73</v>
      </c>
      <c r="J30" s="91" t="s">
        <v>6</v>
      </c>
      <c r="K30" s="90" t="s">
        <v>74</v>
      </c>
      <c r="L30" s="92"/>
      <c r="M30" s="90" t="s">
        <v>75</v>
      </c>
    </row>
    <row r="31" spans="3:13" ht="12" customHeight="1">
      <c r="C31" s="66" t="str">
        <f>+C13</f>
        <v>Balance as of January 1, 2021</v>
      </c>
      <c r="D31" s="66"/>
      <c r="E31" s="94">
        <f>+E13</f>
        <v>154.19999999999999</v>
      </c>
      <c r="F31" s="94">
        <v>0</v>
      </c>
      <c r="G31" s="94">
        <f>+G13</f>
        <v>929.1</v>
      </c>
      <c r="H31" s="94">
        <v>0</v>
      </c>
      <c r="I31" s="94">
        <f>+I13</f>
        <v>-675.6</v>
      </c>
      <c r="J31" s="94">
        <v>0</v>
      </c>
      <c r="K31" s="94">
        <f>+K13</f>
        <v>-11.3</v>
      </c>
      <c r="L31" s="93"/>
      <c r="M31" s="93">
        <f>SUM(E31:L31)</f>
        <v>396.39999999999992</v>
      </c>
    </row>
    <row r="32" spans="3:13" ht="12" customHeight="1">
      <c r="C32" s="63" t="s">
        <v>76</v>
      </c>
      <c r="D32" s="8"/>
      <c r="E32" s="95">
        <v>0</v>
      </c>
      <c r="F32" s="95"/>
      <c r="G32" s="95">
        <v>0</v>
      </c>
      <c r="H32" s="95"/>
      <c r="I32" s="95">
        <f>+'IS and OCI'!M25</f>
        <v>-39.137843989999979</v>
      </c>
      <c r="J32" s="95"/>
      <c r="K32" s="95">
        <v>0</v>
      </c>
      <c r="L32" s="95"/>
      <c r="M32" s="95">
        <f t="shared" ref="M32:M35" si="1">SUM(E32:L32)</f>
        <v>-39.137843989999979</v>
      </c>
    </row>
    <row r="33" spans="3:13" ht="12" customHeight="1">
      <c r="C33" s="63" t="s">
        <v>77</v>
      </c>
      <c r="D33" s="8"/>
      <c r="E33" s="95">
        <v>0</v>
      </c>
      <c r="F33" s="95"/>
      <c r="G33" s="95">
        <v>0</v>
      </c>
      <c r="H33" s="95"/>
      <c r="I33" s="95">
        <f>+'IS and OCI'!M28</f>
        <v>10</v>
      </c>
      <c r="J33" s="95"/>
      <c r="K33" s="95">
        <f>+'IS and OCI'!M29</f>
        <v>1.2</v>
      </c>
      <c r="L33" s="95"/>
      <c r="M33" s="95">
        <f t="shared" si="1"/>
        <v>11.2</v>
      </c>
    </row>
    <row r="34" spans="3:13" ht="12" customHeight="1">
      <c r="C34" s="63" t="s">
        <v>253</v>
      </c>
      <c r="D34" s="8"/>
      <c r="E34" s="95">
        <v>1.5</v>
      </c>
      <c r="F34" s="95"/>
      <c r="G34" s="95">
        <v>0.8</v>
      </c>
      <c r="H34" s="95"/>
      <c r="I34" s="95">
        <v>0</v>
      </c>
      <c r="J34" s="95"/>
      <c r="K34" s="95">
        <v>0</v>
      </c>
      <c r="L34" s="95"/>
      <c r="M34" s="95">
        <f t="shared" si="1"/>
        <v>2.2999999999999998</v>
      </c>
    </row>
    <row r="35" spans="3:13" ht="12" customHeight="1">
      <c r="C35" s="55" t="s">
        <v>78</v>
      </c>
      <c r="D35" s="8"/>
      <c r="E35" s="95">
        <v>0</v>
      </c>
      <c r="F35" s="95"/>
      <c r="G35" s="95">
        <v>0.1</v>
      </c>
      <c r="H35" s="95" t="s">
        <v>6</v>
      </c>
      <c r="I35" s="95">
        <v>0</v>
      </c>
      <c r="J35" s="95"/>
      <c r="K35" s="95">
        <v>0</v>
      </c>
      <c r="L35" s="95"/>
      <c r="M35" s="95">
        <f t="shared" si="1"/>
        <v>0.1</v>
      </c>
    </row>
    <row r="36" spans="3:13" ht="12" customHeight="1">
      <c r="C36" s="58" t="s">
        <v>282</v>
      </c>
      <c r="D36" s="66"/>
      <c r="E36" s="96">
        <f>SUM(E31:E35)</f>
        <v>155.69999999999999</v>
      </c>
      <c r="F36" s="96"/>
      <c r="G36" s="96">
        <f>SUM(G31:G35)</f>
        <v>930</v>
      </c>
      <c r="H36" s="96"/>
      <c r="I36" s="96">
        <f>SUM(I31:I35)</f>
        <v>-704.73784398999999</v>
      </c>
      <c r="J36" s="96"/>
      <c r="K36" s="96">
        <f>SUM(K31:K35)</f>
        <v>-10.100000000000001</v>
      </c>
      <c r="L36" s="96"/>
      <c r="M36" s="96">
        <f>SUM(M31:M35)</f>
        <v>370.86215600999998</v>
      </c>
    </row>
    <row r="37" spans="3:13" ht="12" customHeight="1">
      <c r="D37" s="8"/>
      <c r="F37" s="8"/>
      <c r="H37" s="8"/>
      <c r="J37" s="8"/>
    </row>
  </sheetData>
  <mergeCells count="3">
    <mergeCell ref="C4:M4"/>
    <mergeCell ref="E9:K9"/>
    <mergeCell ref="E27:K27"/>
  </mergeCells>
  <pageMargins left="0.7" right="0.7" top="0.75" bottom="0.75" header="0.3" footer="0.3"/>
  <pageSetup paperSize="9" orientation="portrait" r:id="rId1"/>
  <ignoredErrors>
    <ignoredError sqref="M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B050"/>
  </sheetPr>
  <dimension ref="A1:N36"/>
  <sheetViews>
    <sheetView showGridLines="0" topLeftCell="B1" zoomScaleNormal="100" workbookViewId="0">
      <selection activeCell="N1" sqref="N1"/>
    </sheetView>
  </sheetViews>
  <sheetFormatPr defaultRowHeight="15"/>
  <cols>
    <col min="3" max="3" width="92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2" bestFit="1" customWidth="1"/>
    <col min="9" max="9" width="6.5703125" bestFit="1" customWidth="1"/>
    <col min="10" max="10" width="10.28515625" bestFit="1" customWidth="1"/>
    <col min="11" max="11" width="6.5703125" bestFit="1" customWidth="1"/>
    <col min="12" max="12" width="2" bestFit="1" customWidth="1"/>
    <col min="13" max="13" width="12.7109375" bestFit="1" customWidth="1"/>
  </cols>
  <sheetData>
    <row r="1" spans="1:13" s="5" customFormat="1">
      <c r="A1" s="151"/>
    </row>
    <row r="2" spans="1:13" s="5" customFormat="1" ht="12" customHeight="1">
      <c r="A2" s="151"/>
    </row>
    <row r="3" spans="1:13" s="5" customFormat="1" ht="18.75" customHeight="1">
      <c r="A3" s="151"/>
      <c r="C3" s="311" t="s">
        <v>162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2" customHeight="1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2" customHeight="1">
      <c r="C5" s="17"/>
      <c r="D5" s="17"/>
      <c r="E5" s="316" t="s">
        <v>11</v>
      </c>
      <c r="F5" s="316"/>
      <c r="G5" s="316"/>
      <c r="H5" s="17"/>
      <c r="I5" s="17"/>
      <c r="J5" s="17" t="s">
        <v>7</v>
      </c>
      <c r="K5" s="17"/>
      <c r="L5" s="17"/>
      <c r="M5" s="3" t="s">
        <v>116</v>
      </c>
    </row>
    <row r="6" spans="1:13" ht="12" customHeight="1">
      <c r="C6" s="17"/>
      <c r="D6" s="18"/>
      <c r="E6" s="310" t="s">
        <v>3</v>
      </c>
      <c r="F6" s="310"/>
      <c r="G6" s="310"/>
      <c r="H6" s="18"/>
      <c r="I6" s="19"/>
      <c r="J6" s="19" t="s">
        <v>3</v>
      </c>
      <c r="K6" s="19"/>
      <c r="L6" s="17"/>
      <c r="M6" s="54" t="s">
        <v>4</v>
      </c>
    </row>
    <row r="7" spans="1:13" ht="12" customHeight="1">
      <c r="B7" s="5"/>
      <c r="C7" s="199" t="s">
        <v>12</v>
      </c>
      <c r="D7" s="20"/>
      <c r="E7" s="200">
        <v>2022</v>
      </c>
      <c r="F7" s="200"/>
      <c r="G7" s="200">
        <v>2021</v>
      </c>
      <c r="H7" s="23"/>
      <c r="I7" s="200">
        <v>2022</v>
      </c>
      <c r="J7" s="200"/>
      <c r="K7" s="200">
        <v>2021</v>
      </c>
      <c r="L7" s="23"/>
      <c r="M7" s="198">
        <v>2021</v>
      </c>
    </row>
    <row r="8" spans="1:13" ht="12" customHeight="1">
      <c r="B8" s="5"/>
      <c r="C8" s="148" t="s">
        <v>24</v>
      </c>
      <c r="E8" s="95">
        <f>+'IS and OCI'!G23</f>
        <v>-44.237890160000013</v>
      </c>
      <c r="F8" s="95"/>
      <c r="G8" s="95">
        <v>-35.937843989999976</v>
      </c>
      <c r="H8" s="95"/>
      <c r="I8" s="95">
        <f>+'IS and OCI'!K23</f>
        <v>-44.237890160000013</v>
      </c>
      <c r="J8" s="95"/>
      <c r="K8" s="95">
        <v>-35.937843989999976</v>
      </c>
      <c r="L8" s="95"/>
      <c r="M8" s="95">
        <v>-163.78398647000003</v>
      </c>
    </row>
    <row r="9" spans="1:13" ht="12" customHeight="1">
      <c r="B9" s="5"/>
      <c r="C9" s="149" t="s">
        <v>206</v>
      </c>
      <c r="E9" s="95">
        <v>72.400000000000006</v>
      </c>
      <c r="F9" s="95"/>
      <c r="G9" s="95">
        <v>122.8</v>
      </c>
      <c r="H9" s="95"/>
      <c r="I9" s="95">
        <f>+E9</f>
        <v>72.400000000000006</v>
      </c>
      <c r="J9" s="95"/>
      <c r="K9" s="95">
        <v>122.8</v>
      </c>
      <c r="L9" s="95"/>
      <c r="M9" s="95">
        <v>494.5</v>
      </c>
    </row>
    <row r="10" spans="1:13" ht="12" customHeight="1">
      <c r="B10" s="5"/>
      <c r="C10" s="149" t="s">
        <v>146</v>
      </c>
      <c r="E10" s="95">
        <f>ROUND(-'IS and OCI'!G20,1)</f>
        <v>0.2</v>
      </c>
      <c r="F10" s="95"/>
      <c r="G10" s="95">
        <v>0.4</v>
      </c>
      <c r="H10" s="95"/>
      <c r="I10" s="95">
        <f t="shared" ref="I10:I19" si="0">+E10</f>
        <v>0.2</v>
      </c>
      <c r="J10" s="95"/>
      <c r="K10" s="95">
        <v>0.4</v>
      </c>
      <c r="L10" s="95"/>
      <c r="M10" s="95">
        <v>-1.0999999999999999</v>
      </c>
    </row>
    <row r="11" spans="1:13" ht="12" customHeight="1">
      <c r="B11" s="5"/>
      <c r="C11" s="149" t="s">
        <v>22</v>
      </c>
      <c r="E11" s="95">
        <f>ROUND(-'IS and OCI'!G21,1)</f>
        <v>24.8</v>
      </c>
      <c r="F11" s="95"/>
      <c r="G11" s="95">
        <v>21.2</v>
      </c>
      <c r="H11" s="95"/>
      <c r="I11" s="95">
        <f t="shared" si="0"/>
        <v>24.8</v>
      </c>
      <c r="J11" s="95"/>
      <c r="K11" s="95">
        <v>21.2</v>
      </c>
      <c r="L11" s="95"/>
      <c r="M11" s="95">
        <v>99.4</v>
      </c>
    </row>
    <row r="12" spans="1:13" ht="12" customHeight="1">
      <c r="B12" s="5"/>
      <c r="C12" s="149" t="s">
        <v>147</v>
      </c>
      <c r="E12" s="95">
        <v>0</v>
      </c>
      <c r="F12" s="95"/>
      <c r="G12" s="95">
        <v>0</v>
      </c>
      <c r="H12" s="95"/>
      <c r="I12" s="95">
        <f t="shared" si="0"/>
        <v>0</v>
      </c>
      <c r="J12" s="95"/>
      <c r="K12" s="95">
        <v>0</v>
      </c>
      <c r="L12" s="95"/>
      <c r="M12" s="95">
        <v>-0.29999999999999993</v>
      </c>
    </row>
    <row r="13" spans="1:13" ht="12" customHeight="1">
      <c r="B13" s="5"/>
      <c r="C13" s="149" t="s">
        <v>148</v>
      </c>
      <c r="E13" s="95">
        <v>-2.2999999999999998</v>
      </c>
      <c r="F13" s="95"/>
      <c r="G13" s="95">
        <v>-3</v>
      </c>
      <c r="H13" s="95"/>
      <c r="I13" s="95">
        <f t="shared" si="0"/>
        <v>-2.2999999999999998</v>
      </c>
      <c r="J13" s="95"/>
      <c r="K13" s="95">
        <v>-3</v>
      </c>
      <c r="L13" s="95"/>
      <c r="M13" s="95">
        <v>-11.7</v>
      </c>
    </row>
    <row r="14" spans="1:13" ht="12" customHeight="1">
      <c r="B14" s="5"/>
      <c r="C14" s="149" t="s">
        <v>149</v>
      </c>
      <c r="E14" s="95">
        <v>-0.5</v>
      </c>
      <c r="F14" s="95"/>
      <c r="G14" s="95">
        <v>7.1</v>
      </c>
      <c r="H14" s="95"/>
      <c r="I14" s="95">
        <f t="shared" si="0"/>
        <v>-0.5</v>
      </c>
      <c r="J14" s="95"/>
      <c r="K14" s="95">
        <v>7.1</v>
      </c>
      <c r="L14" s="95"/>
      <c r="M14" s="95">
        <v>-0.80000000000000027</v>
      </c>
    </row>
    <row r="15" spans="1:13" ht="12" customHeight="1">
      <c r="C15" s="149" t="s">
        <v>220</v>
      </c>
      <c r="E15" s="95">
        <v>18.100000000000001</v>
      </c>
      <c r="F15" s="95"/>
      <c r="G15" s="95">
        <v>20.2</v>
      </c>
      <c r="H15" s="95"/>
      <c r="I15" s="95">
        <f t="shared" si="0"/>
        <v>18.100000000000001</v>
      </c>
      <c r="J15" s="95"/>
      <c r="K15" s="95">
        <v>20.2</v>
      </c>
      <c r="L15" s="95"/>
      <c r="M15" s="95">
        <v>-32.799999999999997</v>
      </c>
    </row>
    <row r="16" spans="1:13" ht="12" customHeight="1">
      <c r="C16" s="149" t="s">
        <v>150</v>
      </c>
      <c r="E16" s="95">
        <v>7.3</v>
      </c>
      <c r="F16" s="95"/>
      <c r="G16" s="95">
        <v>-45.7</v>
      </c>
      <c r="H16" s="95"/>
      <c r="I16" s="95">
        <f t="shared" si="0"/>
        <v>7.3</v>
      </c>
      <c r="J16" s="95"/>
      <c r="K16" s="95">
        <v>-45.7</v>
      </c>
      <c r="L16" s="95"/>
      <c r="M16" s="95">
        <v>-65.2</v>
      </c>
    </row>
    <row r="17" spans="3:14" ht="12" customHeight="1">
      <c r="C17" s="149" t="s">
        <v>151</v>
      </c>
      <c r="E17" s="95">
        <v>-15.2</v>
      </c>
      <c r="F17" s="95"/>
      <c r="G17" s="95">
        <v>-1.1000000000000001</v>
      </c>
      <c r="H17" s="95"/>
      <c r="I17" s="95">
        <f t="shared" si="0"/>
        <v>-15.2</v>
      </c>
      <c r="J17" s="95"/>
      <c r="K17" s="95">
        <v>-1.1000000000000001</v>
      </c>
      <c r="L17" s="95"/>
      <c r="M17" s="95">
        <v>15.2</v>
      </c>
    </row>
    <row r="18" spans="3:14" ht="12" customHeight="1">
      <c r="C18" s="149" t="s">
        <v>152</v>
      </c>
      <c r="E18" s="95">
        <f>12.9</f>
        <v>12.9</v>
      </c>
      <c r="F18" s="95"/>
      <c r="G18" s="95">
        <v>2.1</v>
      </c>
      <c r="H18" s="95"/>
      <c r="I18" s="95">
        <f t="shared" si="0"/>
        <v>12.9</v>
      </c>
      <c r="J18" s="95"/>
      <c r="K18" s="95">
        <v>2.1</v>
      </c>
      <c r="L18" s="95"/>
      <c r="M18" s="95">
        <v>-5.5</v>
      </c>
    </row>
    <row r="19" spans="3:14" ht="12" customHeight="1">
      <c r="C19" s="149" t="s">
        <v>153</v>
      </c>
      <c r="E19" s="95">
        <f>-10.1</f>
        <v>-10.1</v>
      </c>
      <c r="F19" s="95"/>
      <c r="G19" s="95">
        <v>0.5</v>
      </c>
      <c r="H19" s="95"/>
      <c r="I19" s="95">
        <f t="shared" si="0"/>
        <v>-10.1</v>
      </c>
      <c r="J19" s="95"/>
      <c r="K19" s="95">
        <v>0.5</v>
      </c>
      <c r="L19" s="95"/>
      <c r="M19" s="95">
        <v>-1.2999999999999998</v>
      </c>
    </row>
    <row r="20" spans="3:14" ht="12" customHeight="1">
      <c r="C20" s="150" t="s">
        <v>111</v>
      </c>
      <c r="E20" s="96">
        <f>SUM(E8:E19)</f>
        <v>63.362109839999995</v>
      </c>
      <c r="F20" s="95"/>
      <c r="G20" s="96">
        <v>88.56215601000001</v>
      </c>
      <c r="H20" s="95"/>
      <c r="I20" s="96">
        <f>SUM(I8:I19)</f>
        <v>63.362109839999995</v>
      </c>
      <c r="J20" s="95"/>
      <c r="K20" s="96">
        <v>88.56215601000001</v>
      </c>
      <c r="L20" s="95"/>
      <c r="M20" s="96">
        <v>326.61601352999986</v>
      </c>
    </row>
    <row r="21" spans="3:14" s="5" customFormat="1" ht="12" customHeight="1">
      <c r="C21" s="213" t="s">
        <v>154</v>
      </c>
      <c r="E21" s="95">
        <v>-21.5</v>
      </c>
      <c r="F21" s="95"/>
      <c r="G21" s="95">
        <v>-43.3</v>
      </c>
      <c r="H21" s="95"/>
      <c r="I21" s="95">
        <f>+E21</f>
        <v>-21.5</v>
      </c>
      <c r="J21" s="95"/>
      <c r="K21" s="95">
        <v>-43.3</v>
      </c>
      <c r="L21" s="95"/>
      <c r="M21" s="95">
        <v>-127.3</v>
      </c>
    </row>
    <row r="22" spans="3:14" s="5" customFormat="1" ht="12" customHeight="1">
      <c r="C22" s="213" t="s">
        <v>102</v>
      </c>
      <c r="E22" s="95">
        <v>-15.8</v>
      </c>
      <c r="F22" s="95"/>
      <c r="G22" s="95">
        <v>-8.3000000000000007</v>
      </c>
      <c r="H22" s="95"/>
      <c r="I22" s="95">
        <f>+E22</f>
        <v>-15.8</v>
      </c>
      <c r="J22" s="95"/>
      <c r="K22" s="95">
        <v>-8.3000000000000007</v>
      </c>
      <c r="L22" s="95"/>
      <c r="M22" s="95">
        <v>-35.400000000000006</v>
      </c>
    </row>
    <row r="23" spans="3:14" s="5" customFormat="1" ht="12" customHeight="1">
      <c r="C23" s="213" t="s">
        <v>155</v>
      </c>
      <c r="E23" s="95">
        <v>-2.4</v>
      </c>
      <c r="F23" s="95"/>
      <c r="G23" s="95">
        <v>-2.2000000000000002</v>
      </c>
      <c r="H23" s="95"/>
      <c r="I23" s="95">
        <f>+E23</f>
        <v>-2.4</v>
      </c>
      <c r="J23" s="95"/>
      <c r="K23" s="95">
        <v>-2.2000000000000002</v>
      </c>
      <c r="L23" s="95"/>
      <c r="M23" s="95">
        <v>-10.199999999999999</v>
      </c>
    </row>
    <row r="24" spans="3:14" s="5" customFormat="1" ht="12" customHeight="1">
      <c r="C24" s="63" t="s">
        <v>156</v>
      </c>
      <c r="E24" s="95">
        <v>0</v>
      </c>
      <c r="F24" s="95"/>
      <c r="G24" s="95">
        <v>0</v>
      </c>
      <c r="H24" s="95"/>
      <c r="I24" s="95">
        <f>+E24</f>
        <v>0</v>
      </c>
      <c r="J24" s="95"/>
      <c r="K24" s="95">
        <v>0</v>
      </c>
      <c r="L24" s="95"/>
      <c r="M24" s="95">
        <v>1</v>
      </c>
    </row>
    <row r="25" spans="3:14" s="5" customFormat="1" ht="12" customHeight="1">
      <c r="C25" s="308" t="s">
        <v>157</v>
      </c>
      <c r="E25" s="96">
        <f>SUM(E21:E24)</f>
        <v>-39.699999999999996</v>
      </c>
      <c r="F25" s="95"/>
      <c r="G25" s="96">
        <v>-53.8</v>
      </c>
      <c r="H25" s="95"/>
      <c r="I25" s="96">
        <f>SUM(I21:I24)</f>
        <v>-39.699999999999996</v>
      </c>
      <c r="J25" s="95"/>
      <c r="K25" s="96">
        <v>-53.8</v>
      </c>
      <c r="L25" s="95"/>
      <c r="M25" s="96">
        <v>-171.89999999999998</v>
      </c>
    </row>
    <row r="26" spans="3:14">
      <c r="C26" s="214" t="s">
        <v>261</v>
      </c>
      <c r="E26" s="95">
        <v>0</v>
      </c>
      <c r="F26" s="95"/>
      <c r="G26" s="95">
        <v>-18.399999999999999</v>
      </c>
      <c r="H26" s="95"/>
      <c r="I26" s="95">
        <f>+E26</f>
        <v>0</v>
      </c>
      <c r="J26" s="95"/>
      <c r="K26" s="95">
        <v>-18.399999999999999</v>
      </c>
      <c r="L26" s="95"/>
      <c r="M26" s="95">
        <v>-19.5</v>
      </c>
      <c r="N26" s="7"/>
    </row>
    <row r="27" spans="3:14" ht="12" customHeight="1">
      <c r="C27" s="213" t="s">
        <v>208</v>
      </c>
      <c r="E27" s="95">
        <v>-19.899999999999999</v>
      </c>
      <c r="F27" s="95"/>
      <c r="G27" s="95">
        <v>-19.899999999999999</v>
      </c>
      <c r="H27" s="95"/>
      <c r="I27" s="95">
        <f>+E27</f>
        <v>-19.899999999999999</v>
      </c>
      <c r="J27" s="95"/>
      <c r="K27" s="95">
        <v>-19.899999999999999</v>
      </c>
      <c r="L27" s="95"/>
      <c r="M27" s="95">
        <v>-80.84</v>
      </c>
      <c r="N27" s="7"/>
    </row>
    <row r="28" spans="3:14" ht="12" customHeight="1">
      <c r="C28" s="213" t="s">
        <v>207</v>
      </c>
      <c r="E28" s="95">
        <v>-9.4</v>
      </c>
      <c r="F28" s="95"/>
      <c r="G28" s="95">
        <v>-9.5</v>
      </c>
      <c r="H28" s="95"/>
      <c r="I28" s="95">
        <f>+E28</f>
        <v>-9.4</v>
      </c>
      <c r="J28" s="95"/>
      <c r="K28" s="95">
        <v>-9.5</v>
      </c>
      <c r="L28" s="95"/>
      <c r="M28" s="95">
        <v>-40.339999999999996</v>
      </c>
      <c r="N28" s="7"/>
    </row>
    <row r="29" spans="3:14" ht="12" customHeight="1">
      <c r="C29" s="213" t="s">
        <v>195</v>
      </c>
      <c r="E29" s="95">
        <v>-1.8</v>
      </c>
      <c r="F29" s="95"/>
      <c r="G29" s="95">
        <v>-2.4</v>
      </c>
      <c r="H29" s="95"/>
      <c r="I29" s="95">
        <f>+E29</f>
        <v>-1.8</v>
      </c>
      <c r="J29" s="95"/>
      <c r="K29" s="95">
        <v>-2.4</v>
      </c>
      <c r="L29" s="95"/>
      <c r="M29" s="95">
        <v>-8.8999999999999986</v>
      </c>
      <c r="N29" s="7"/>
    </row>
    <row r="30" spans="3:14" ht="12" customHeight="1">
      <c r="C30" s="213" t="s">
        <v>231</v>
      </c>
      <c r="E30" s="95">
        <v>1.4</v>
      </c>
      <c r="F30" s="95"/>
      <c r="G30" s="95">
        <v>2.6</v>
      </c>
      <c r="H30" s="95"/>
      <c r="I30" s="95">
        <f>+E30</f>
        <v>1.4</v>
      </c>
      <c r="J30" s="95"/>
      <c r="K30" s="95">
        <v>2.6</v>
      </c>
      <c r="L30" s="95"/>
      <c r="M30" s="95">
        <v>8.1</v>
      </c>
      <c r="N30" s="7"/>
    </row>
    <row r="31" spans="3:14" ht="12" customHeight="1">
      <c r="C31" s="150" t="s">
        <v>158</v>
      </c>
      <c r="E31" s="96">
        <f>SUM(E26:E30)</f>
        <v>-29.7</v>
      </c>
      <c r="F31" s="95"/>
      <c r="G31" s="96">
        <v>-47.599999999999994</v>
      </c>
      <c r="H31" s="95"/>
      <c r="I31" s="96">
        <f>SUM(I26:I30)</f>
        <v>-29.7</v>
      </c>
      <c r="J31" s="95"/>
      <c r="K31" s="96">
        <v>-47.599999999999994</v>
      </c>
      <c r="L31" s="95"/>
      <c r="M31" s="96">
        <v>-141.42000000000002</v>
      </c>
    </row>
    <row r="32" spans="3:14" ht="12" customHeight="1">
      <c r="C32" s="149" t="s">
        <v>159</v>
      </c>
      <c r="E32" s="95">
        <f>+E20+E25+E31</f>
        <v>-6.0378901599999999</v>
      </c>
      <c r="F32" s="95"/>
      <c r="G32" s="95">
        <v>-12.837843989999982</v>
      </c>
      <c r="H32" s="95"/>
      <c r="I32" s="95">
        <f>+I20+I25+I31</f>
        <v>-6.0378901599999999</v>
      </c>
      <c r="J32" s="95"/>
      <c r="K32" s="95">
        <v>-12.837843989999982</v>
      </c>
      <c r="L32" s="95"/>
      <c r="M32" s="95">
        <v>13.296013529999868</v>
      </c>
    </row>
    <row r="33" spans="3:13" ht="12" customHeight="1">
      <c r="C33" s="149" t="s">
        <v>160</v>
      </c>
      <c r="E33" s="95">
        <f>+M34</f>
        <v>169.98759122279543</v>
      </c>
      <c r="F33" s="95"/>
      <c r="G33" s="95">
        <v>156.69999999999999</v>
      </c>
      <c r="H33" s="95"/>
      <c r="I33" s="95">
        <f>M34</f>
        <v>169.98759122279543</v>
      </c>
      <c r="J33" s="95"/>
      <c r="K33" s="95">
        <v>156.69999999999999</v>
      </c>
      <c r="L33" s="95"/>
      <c r="M33" s="95">
        <v>156.69157769279556</v>
      </c>
    </row>
    <row r="34" spans="3:13" ht="12" customHeight="1">
      <c r="C34" s="150" t="s">
        <v>161</v>
      </c>
      <c r="E34" s="96">
        <f>+E33+E32</f>
        <v>163.94970106279544</v>
      </c>
      <c r="F34" s="95"/>
      <c r="G34" s="96">
        <v>143.86215601000001</v>
      </c>
      <c r="H34" s="93"/>
      <c r="I34" s="96">
        <f>+I33+I32</f>
        <v>163.94970106279544</v>
      </c>
      <c r="J34" s="93"/>
      <c r="K34" s="96">
        <v>143.86215601000001</v>
      </c>
      <c r="L34" s="93"/>
      <c r="M34" s="96">
        <v>169.98759122279543</v>
      </c>
    </row>
    <row r="35" spans="3:13" ht="12" customHeight="1">
      <c r="F35" s="8"/>
      <c r="J35" s="8"/>
    </row>
    <row r="36" spans="3:13" ht="12" customHeight="1">
      <c r="E36" s="7"/>
      <c r="F36" s="8"/>
      <c r="J36" s="8"/>
    </row>
  </sheetData>
  <mergeCells count="3">
    <mergeCell ref="E5:G5"/>
    <mergeCell ref="E6:G6"/>
    <mergeCell ref="C3:M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00B050"/>
  </sheetPr>
  <dimension ref="C1:P29"/>
  <sheetViews>
    <sheetView showGridLines="0" topLeftCell="B1" zoomScaleNormal="100" workbookViewId="0">
      <selection activeCell="C46" sqref="C46"/>
    </sheetView>
  </sheetViews>
  <sheetFormatPr defaultColWidth="8.7109375" defaultRowHeight="12.75"/>
  <cols>
    <col min="1" max="2" width="8.7109375" style="3"/>
    <col min="3" max="3" width="81.7109375" style="3" customWidth="1"/>
    <col min="4" max="4" width="1.7109375" style="3" customWidth="1"/>
    <col min="5" max="5" width="10.7109375" style="3" customWidth="1"/>
    <col min="6" max="6" width="1.7109375" style="3" customWidth="1"/>
    <col min="7" max="7" width="10.7109375" style="3" customWidth="1"/>
    <col min="8" max="8" width="1.7109375" style="3" customWidth="1"/>
    <col min="9" max="9" width="10.7109375" style="3" customWidth="1"/>
    <col min="10" max="10" width="1.7109375" style="3" customWidth="1"/>
    <col min="11" max="11" width="10.7109375" style="3" customWidth="1"/>
    <col min="12" max="12" width="1.7109375" style="3" customWidth="1"/>
    <col min="13" max="13" width="10.7109375" style="3" customWidth="1"/>
    <col min="14" max="14" width="1.85546875" style="3" customWidth="1"/>
    <col min="15" max="15" width="10.7109375" style="3" customWidth="1"/>
    <col min="16" max="16384" width="8.7109375" style="3"/>
  </cols>
  <sheetData>
    <row r="1" spans="3:15" ht="11.1" customHeight="1"/>
    <row r="2" spans="3:15" ht="11.1" customHeight="1"/>
    <row r="3" spans="3:15" ht="12" customHeight="1"/>
    <row r="4" spans="3:15" ht="12" customHeight="1"/>
    <row r="5" spans="3:15" ht="12" customHeight="1" thickBot="1">
      <c r="C5" s="276" t="s">
        <v>115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50"/>
      <c r="O5" s="50"/>
    </row>
    <row r="6" spans="3:15" ht="12" customHeight="1">
      <c r="C6" s="107"/>
      <c r="D6" s="107"/>
      <c r="E6" s="107"/>
      <c r="F6" s="107"/>
      <c r="G6" s="317" t="s">
        <v>11</v>
      </c>
      <c r="H6" s="317"/>
      <c r="I6" s="317"/>
      <c r="K6" s="317" t="s">
        <v>7</v>
      </c>
      <c r="L6" s="317"/>
      <c r="M6" s="317"/>
      <c r="N6" s="115"/>
      <c r="O6" s="3" t="s">
        <v>116</v>
      </c>
    </row>
    <row r="7" spans="3:15" ht="12" customHeight="1">
      <c r="C7" s="107"/>
      <c r="D7" s="107"/>
      <c r="E7" s="107"/>
      <c r="F7" s="107"/>
      <c r="G7" s="318" t="s">
        <v>3</v>
      </c>
      <c r="H7" s="318"/>
      <c r="I7" s="318"/>
      <c r="K7" s="318" t="s">
        <v>3</v>
      </c>
      <c r="L7" s="318"/>
      <c r="M7" s="318"/>
      <c r="N7" s="115"/>
      <c r="O7" s="54" t="s">
        <v>4</v>
      </c>
    </row>
    <row r="8" spans="3:15" ht="12" customHeight="1">
      <c r="C8" s="197" t="s">
        <v>117</v>
      </c>
      <c r="D8" s="129"/>
      <c r="E8" s="129"/>
      <c r="F8" s="107"/>
      <c r="G8" s="60">
        <v>2022</v>
      </c>
      <c r="H8" s="61"/>
      <c r="I8" s="62">
        <v>2021</v>
      </c>
      <c r="K8" s="51">
        <v>2022</v>
      </c>
      <c r="L8" s="51"/>
      <c r="M8" s="51">
        <v>2021</v>
      </c>
      <c r="N8" s="59"/>
      <c r="O8" s="51">
        <v>2021</v>
      </c>
    </row>
    <row r="9" spans="3:15" ht="12" customHeight="1">
      <c r="C9" s="130" t="s">
        <v>6</v>
      </c>
      <c r="D9" s="63"/>
      <c r="E9" s="63"/>
      <c r="F9" s="55"/>
      <c r="G9" s="55"/>
      <c r="H9" s="102"/>
      <c r="I9" s="102"/>
      <c r="J9" s="102"/>
      <c r="K9" s="102"/>
      <c r="L9" s="102"/>
      <c r="M9" s="102"/>
      <c r="N9" s="103"/>
      <c r="O9" s="102"/>
    </row>
    <row r="10" spans="3:15" ht="12" customHeight="1">
      <c r="C10" s="66" t="s">
        <v>242</v>
      </c>
      <c r="E10" s="55"/>
      <c r="F10" s="55"/>
      <c r="G10" s="56"/>
      <c r="H10" s="56"/>
      <c r="I10" s="56"/>
      <c r="J10" s="56"/>
      <c r="K10" s="56"/>
      <c r="L10" s="56"/>
      <c r="M10" s="56"/>
      <c r="N10" s="56"/>
      <c r="O10" s="56"/>
    </row>
    <row r="11" spans="3:15" ht="12" customHeight="1">
      <c r="C11" s="63" t="s">
        <v>227</v>
      </c>
      <c r="E11" s="55"/>
      <c r="F11" s="55"/>
      <c r="G11" s="56">
        <v>136.19999999999999</v>
      </c>
      <c r="H11" s="56"/>
      <c r="I11" s="56">
        <f>+'IS and OCI'!I9</f>
        <v>165.7</v>
      </c>
      <c r="J11" s="56"/>
      <c r="K11" s="56">
        <v>136.19999999999999</v>
      </c>
      <c r="L11" s="56"/>
      <c r="M11" s="56">
        <f>+'IS and OCI'!M9</f>
        <v>165.7</v>
      </c>
      <c r="N11" s="56"/>
      <c r="O11" s="56">
        <f>+'IS and OCI'!O9</f>
        <v>703.8</v>
      </c>
    </row>
    <row r="12" spans="3:15" ht="12" customHeight="1">
      <c r="C12" s="55" t="s">
        <v>265</v>
      </c>
      <c r="E12" s="55"/>
      <c r="F12" s="55"/>
      <c r="G12" s="56">
        <f>SUM('IS and OCI'!G9:G13)</f>
        <v>51.79999999999999</v>
      </c>
      <c r="H12" s="56"/>
      <c r="I12" s="56">
        <f>SUM('IS and OCI'!I9:I13)</f>
        <v>117.59999999999998</v>
      </c>
      <c r="J12" s="56"/>
      <c r="K12" s="56">
        <f>SUM('IS and OCI'!K9:K13)</f>
        <v>51.79999999999999</v>
      </c>
      <c r="L12" s="56"/>
      <c r="M12" s="56">
        <f>SUM('IS and OCI'!M9:M13)</f>
        <v>117.59999999999998</v>
      </c>
      <c r="N12" s="56"/>
      <c r="O12" s="56">
        <f>SUM('IS and OCI'!O9:O13)</f>
        <v>433.99999999999994</v>
      </c>
    </row>
    <row r="13" spans="3:15" ht="12" customHeight="1">
      <c r="C13" s="55" t="s">
        <v>248</v>
      </c>
      <c r="E13" s="55"/>
      <c r="F13" s="55"/>
      <c r="G13" s="56">
        <v>-20.600000000000012</v>
      </c>
      <c r="H13" s="56"/>
      <c r="I13" s="56">
        <v>-5.2000000000000206</v>
      </c>
      <c r="J13" s="56"/>
      <c r="K13" s="56">
        <v>-20.600000000000012</v>
      </c>
      <c r="L13" s="56"/>
      <c r="M13" s="56">
        <v>-5.2000000000000206</v>
      </c>
      <c r="N13" s="56"/>
      <c r="O13" s="56">
        <v>-32</v>
      </c>
    </row>
    <row r="14" spans="3:15" ht="12" customHeight="1">
      <c r="C14" s="55" t="s">
        <v>239</v>
      </c>
      <c r="E14" s="55"/>
      <c r="F14" s="55"/>
      <c r="G14" s="56">
        <f>+SUM('IS and OCI'!G20:G22)</f>
        <v>-20.6</v>
      </c>
      <c r="H14" s="56"/>
      <c r="I14" s="56">
        <f>SUM('IS and OCI'!I20:I22)</f>
        <v>-33.599999999999994</v>
      </c>
      <c r="J14" s="56"/>
      <c r="K14" s="56">
        <f>+SUM('IS and OCI'!K20:K22)</f>
        <v>-20.6</v>
      </c>
      <c r="L14" s="56"/>
      <c r="M14" s="56">
        <f>SUM('IS and OCI'!M20:M22)</f>
        <v>-33.599999999999994</v>
      </c>
      <c r="N14" s="56"/>
      <c r="O14" s="56">
        <f>SUM('IS and OCI'!O20:O22)</f>
        <v>-97.600000000000009</v>
      </c>
    </row>
    <row r="15" spans="3:15" ht="12" customHeight="1">
      <c r="C15" s="55" t="s">
        <v>24</v>
      </c>
      <c r="E15" s="55"/>
      <c r="F15" s="55"/>
      <c r="G15" s="56">
        <f>+'IS and OCI'!G23</f>
        <v>-44.237890160000013</v>
      </c>
      <c r="H15" s="56"/>
      <c r="I15" s="56">
        <f>+'IS and OCI'!I23</f>
        <v>-35.937843989999976</v>
      </c>
      <c r="J15" s="56"/>
      <c r="K15" s="56">
        <f>+'IS and OCI'!K23</f>
        <v>-44.237890160000013</v>
      </c>
      <c r="L15" s="56"/>
      <c r="M15" s="56">
        <f>+'IS and OCI'!M23</f>
        <v>-35.937843989999976</v>
      </c>
      <c r="N15" s="56"/>
      <c r="O15" s="56">
        <f>+'IS and OCI'!O23</f>
        <v>-163.78398647000003</v>
      </c>
    </row>
    <row r="16" spans="3:15" ht="12" customHeight="1">
      <c r="C16" s="55" t="s">
        <v>118</v>
      </c>
      <c r="E16" s="55"/>
      <c r="F16" s="55"/>
      <c r="G16" s="56">
        <f>+'IS and OCI'!G24</f>
        <v>-5</v>
      </c>
      <c r="H16" s="56"/>
      <c r="I16" s="56">
        <f>+'IS and OCI'!I24</f>
        <v>-3.2</v>
      </c>
      <c r="J16" s="56"/>
      <c r="K16" s="56">
        <f>+'IS and OCI'!K24</f>
        <v>-5</v>
      </c>
      <c r="L16" s="56"/>
      <c r="M16" s="56">
        <f>+'IS and OCI'!M24</f>
        <v>-3.2</v>
      </c>
      <c r="N16" s="56"/>
      <c r="O16" s="56">
        <f>+'IS and OCI'!O24</f>
        <v>-15.6</v>
      </c>
    </row>
    <row r="17" spans="3:16" ht="12" customHeight="1">
      <c r="C17" s="55" t="s">
        <v>110</v>
      </c>
      <c r="E17" s="55"/>
      <c r="F17" s="55"/>
      <c r="G17" s="56">
        <f>+'IS and OCI'!G25</f>
        <v>-49.237890160000013</v>
      </c>
      <c r="H17" s="56"/>
      <c r="I17" s="56">
        <f>+'IS and OCI'!I25</f>
        <v>-39.137843989999979</v>
      </c>
      <c r="J17" s="56"/>
      <c r="K17" s="56">
        <f>+'IS and OCI'!K25</f>
        <v>-49.237890160000013</v>
      </c>
      <c r="L17" s="56"/>
      <c r="M17" s="56">
        <f>+'IS and OCI'!M25</f>
        <v>-39.137843989999979</v>
      </c>
      <c r="N17" s="56"/>
      <c r="O17" s="56">
        <f>+'IS and OCI'!O25</f>
        <v>-179.38398647000002</v>
      </c>
    </row>
    <row r="18" spans="3:16" ht="12" customHeight="1">
      <c r="C18" s="55" t="s">
        <v>112</v>
      </c>
      <c r="E18" s="55"/>
      <c r="F18" s="55"/>
      <c r="G18" s="131">
        <f>+'IS and OCI'!G34</f>
        <v>-0.12288311422593946</v>
      </c>
      <c r="H18" s="131"/>
      <c r="I18" s="131">
        <f>+'IS and OCI'!I34</f>
        <v>-0.10161888209530417</v>
      </c>
      <c r="J18" s="131"/>
      <c r="K18" s="131">
        <f>+'IS and OCI'!K34</f>
        <v>-0.12288311422593946</v>
      </c>
      <c r="L18" s="131"/>
      <c r="M18" s="131">
        <f>+'IS and OCI'!M34</f>
        <v>-0.10161888209530417</v>
      </c>
      <c r="N18" s="131"/>
      <c r="O18" s="131">
        <f>+'IS and OCI'!O34</f>
        <v>-0.454201362439761</v>
      </c>
    </row>
    <row r="19" spans="3:16" ht="12" customHeight="1">
      <c r="C19" s="66"/>
      <c r="E19" s="55"/>
      <c r="F19" s="55"/>
      <c r="G19" s="55"/>
      <c r="H19" s="56"/>
      <c r="I19" s="56"/>
      <c r="J19" s="56"/>
      <c r="K19" s="56"/>
      <c r="L19" s="56"/>
      <c r="M19" s="56"/>
      <c r="N19" s="56"/>
      <c r="O19" s="56"/>
    </row>
    <row r="20" spans="3:16" ht="12" customHeight="1">
      <c r="C20" s="66" t="s">
        <v>252</v>
      </c>
      <c r="E20" s="55"/>
      <c r="F20" s="55"/>
      <c r="G20" s="107"/>
      <c r="H20" s="56"/>
      <c r="I20" s="56"/>
      <c r="J20" s="56"/>
      <c r="K20" s="56"/>
      <c r="L20" s="56"/>
      <c r="M20" s="56"/>
      <c r="N20" s="56"/>
      <c r="O20" s="56"/>
    </row>
    <row r="21" spans="3:16" ht="12" customHeight="1">
      <c r="C21" s="55" t="s">
        <v>111</v>
      </c>
      <c r="E21" s="55"/>
      <c r="F21" s="55"/>
      <c r="G21" s="116">
        <f>+CF!E20</f>
        <v>63.362109839999995</v>
      </c>
      <c r="H21" s="56"/>
      <c r="I21" s="56">
        <f>+CF!G20</f>
        <v>88.56215601000001</v>
      </c>
      <c r="J21" s="56"/>
      <c r="K21" s="116">
        <f>+CF!I20</f>
        <v>63.362109839999995</v>
      </c>
      <c r="L21" s="56"/>
      <c r="M21" s="56">
        <f>+CF!K20</f>
        <v>88.56215601000001</v>
      </c>
      <c r="N21" s="56"/>
      <c r="O21" s="56">
        <f>+CF!M20</f>
        <v>326.61601352999986</v>
      </c>
    </row>
    <row r="22" spans="3:16" ht="12" customHeight="1">
      <c r="C22" s="55" t="s">
        <v>31</v>
      </c>
      <c r="E22" s="55"/>
      <c r="F22" s="55"/>
      <c r="G22" s="56">
        <v>21.5</v>
      </c>
      <c r="H22" s="56"/>
      <c r="I22" s="56">
        <f>+Notes!I188</f>
        <v>43.3</v>
      </c>
      <c r="J22" s="56"/>
      <c r="K22" s="56">
        <v>21.5</v>
      </c>
      <c r="L22" s="56"/>
      <c r="M22" s="56">
        <f>+Notes!L188</f>
        <v>43.3</v>
      </c>
      <c r="N22" s="56"/>
      <c r="O22" s="56">
        <f>+Notes!N188</f>
        <v>127.2</v>
      </c>
    </row>
    <row r="23" spans="3:16" ht="12" customHeight="1">
      <c r="C23" s="55" t="s">
        <v>113</v>
      </c>
      <c r="E23" s="55"/>
      <c r="F23" s="55"/>
      <c r="G23" s="56">
        <f>+Notes!H158</f>
        <v>18.900000000000002</v>
      </c>
      <c r="H23" s="56"/>
      <c r="I23" s="56">
        <f>+Notes!I158</f>
        <v>6.2</v>
      </c>
      <c r="J23" s="56"/>
      <c r="K23" s="56">
        <f>+Notes!K158</f>
        <v>18.900000000000002</v>
      </c>
      <c r="L23" s="56"/>
      <c r="M23" s="56">
        <f>+Notes!L158</f>
        <v>6.2</v>
      </c>
      <c r="N23" s="56"/>
      <c r="O23" s="56">
        <f>+Notes!N158</f>
        <v>33.4</v>
      </c>
    </row>
    <row r="24" spans="3:16" ht="12" customHeight="1">
      <c r="C24" s="55" t="s">
        <v>119</v>
      </c>
      <c r="E24" s="55"/>
      <c r="F24" s="55"/>
      <c r="G24" s="56">
        <f>+BS!G25</f>
        <v>1737.4</v>
      </c>
      <c r="H24" s="56"/>
      <c r="I24" s="56">
        <f>+BS!I25</f>
        <v>1971.2000000000003</v>
      </c>
      <c r="J24" s="56"/>
      <c r="K24" s="56">
        <f>+G24</f>
        <v>1737.4</v>
      </c>
      <c r="L24" s="56"/>
      <c r="M24" s="56">
        <f>+I24</f>
        <v>1971.2000000000003</v>
      </c>
      <c r="N24" s="56"/>
      <c r="O24" s="56">
        <f>+BS!K25</f>
        <v>1792.8</v>
      </c>
      <c r="P24" s="64"/>
    </row>
    <row r="25" spans="3:16" ht="12" customHeight="1">
      <c r="C25" s="55" t="s">
        <v>39</v>
      </c>
      <c r="E25" s="55"/>
      <c r="F25" s="55"/>
      <c r="G25" s="56">
        <f>+BS!G10</f>
        <v>163.9</v>
      </c>
      <c r="H25" s="56"/>
      <c r="I25" s="56">
        <f>+BS!I10</f>
        <v>143.9</v>
      </c>
      <c r="J25" s="56"/>
      <c r="K25" s="56">
        <f>+G25</f>
        <v>163.9</v>
      </c>
      <c r="L25" s="56"/>
      <c r="M25" s="56">
        <f>+I25</f>
        <v>143.9</v>
      </c>
      <c r="N25" s="56"/>
      <c r="O25" s="56">
        <f>+BS!K10</f>
        <v>170</v>
      </c>
      <c r="P25" s="64"/>
    </row>
    <row r="26" spans="3:16" ht="12" customHeight="1">
      <c r="C26" s="55" t="s">
        <v>222</v>
      </c>
      <c r="D26" s="157"/>
      <c r="E26" s="55"/>
      <c r="F26" s="55"/>
      <c r="G26" s="177">
        <f>-Notes!K249</f>
        <v>943.69999999999993</v>
      </c>
      <c r="H26" s="56"/>
      <c r="I26" s="56">
        <f>-Notes!L249</f>
        <v>967.79999999999984</v>
      </c>
      <c r="J26" s="56"/>
      <c r="K26" s="116">
        <f>+G26</f>
        <v>943.69999999999993</v>
      </c>
      <c r="L26" s="56"/>
      <c r="M26" s="56">
        <f>+I26</f>
        <v>967.79999999999984</v>
      </c>
      <c r="N26" s="56"/>
      <c r="O26" s="56">
        <f>-Notes!N249</f>
        <v>936.39999999999986</v>
      </c>
      <c r="P26" s="64"/>
    </row>
    <row r="27" spans="3:16" ht="12" customHeight="1">
      <c r="C27" s="108" t="s">
        <v>218</v>
      </c>
      <c r="D27" s="108"/>
      <c r="E27" s="108"/>
      <c r="F27" s="55"/>
      <c r="G27" s="178">
        <f>-Notes!K253</f>
        <v>1050.1999999999998</v>
      </c>
      <c r="H27" s="179"/>
      <c r="I27" s="179">
        <f>-Notes!L253</f>
        <v>1116.8</v>
      </c>
      <c r="J27" s="179"/>
      <c r="K27" s="178">
        <f>+G27</f>
        <v>1050.1999999999998</v>
      </c>
      <c r="L27" s="179"/>
      <c r="M27" s="179">
        <f>I27</f>
        <v>1116.8</v>
      </c>
      <c r="N27" s="179"/>
      <c r="O27" s="179">
        <f>-Notes!N253</f>
        <v>1051.2999999999997</v>
      </c>
      <c r="P27" s="64"/>
    </row>
    <row r="28" spans="3:16" ht="12" customHeight="1">
      <c r="C28" s="180"/>
      <c r="F28" s="59"/>
      <c r="G28" s="64"/>
      <c r="H28" s="64"/>
      <c r="I28" s="64"/>
      <c r="J28" s="64"/>
      <c r="K28" s="158"/>
      <c r="L28" s="64"/>
      <c r="M28" s="64"/>
      <c r="N28" s="64"/>
      <c r="O28" s="64"/>
      <c r="P28" s="64"/>
    </row>
    <row r="29" spans="3:16" ht="12" customHeight="1">
      <c r="F29" s="59"/>
      <c r="G29" s="64"/>
      <c r="H29" s="64"/>
    </row>
  </sheetData>
  <mergeCells count="4">
    <mergeCell ref="G6:I6"/>
    <mergeCell ref="K6:M6"/>
    <mergeCell ref="G7:I7"/>
    <mergeCell ref="K7:M7"/>
  </mergeCells>
  <pageMargins left="0.7" right="0.7" top="0.75" bottom="0.75" header="0.3" footer="0.3"/>
  <pageSetup paperSize="9" orientation="portrait" r:id="rId1"/>
  <ignoredErrors>
    <ignoredError sqref="M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tabColor theme="8" tint="0.39997558519241921"/>
  </sheetPr>
  <dimension ref="A1:N325"/>
  <sheetViews>
    <sheetView showGridLines="0" topLeftCell="A298" zoomScaleNormal="100" workbookViewId="0">
      <selection activeCell="A326" sqref="A326:XFD1048576"/>
    </sheetView>
  </sheetViews>
  <sheetFormatPr defaultRowHeight="15"/>
  <cols>
    <col min="3" max="3" width="77.7109375" customWidth="1"/>
    <col min="4" max="4" width="1.7109375" customWidth="1"/>
    <col min="5" max="5" width="5.7109375" customWidth="1"/>
    <col min="6" max="6" width="10.7109375" customWidth="1"/>
    <col min="7" max="7" width="1.7109375" customWidth="1"/>
    <col min="8" max="9" width="10.7109375" customWidth="1"/>
    <col min="10" max="10" width="1.7109375" customWidth="1"/>
    <col min="11" max="12" width="10.42578125" bestFit="1" customWidth="1"/>
    <col min="13" max="13" width="1.85546875" bestFit="1" customWidth="1"/>
    <col min="14" max="14" width="10.7109375" style="3" customWidth="1"/>
  </cols>
  <sheetData>
    <row r="1" spans="2:14" ht="12" customHeight="1">
      <c r="B1" s="165"/>
      <c r="C1" s="5"/>
      <c r="D1" s="5"/>
      <c r="N1"/>
    </row>
    <row r="2" spans="2:14" ht="12" customHeight="1">
      <c r="B2" s="181" t="s">
        <v>196</v>
      </c>
      <c r="C2" s="5"/>
      <c r="D2" s="5"/>
      <c r="N2"/>
    </row>
    <row r="3" spans="2:14" s="5" customFormat="1" ht="12" customHeight="1">
      <c r="B3" s="165"/>
      <c r="C3" s="184" t="s">
        <v>249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2" customHeight="1">
      <c r="C4" s="8"/>
      <c r="D4" s="8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12" customHeight="1">
      <c r="N5"/>
    </row>
    <row r="6" spans="2:14" ht="12" customHeight="1">
      <c r="B6" s="181" t="s">
        <v>197</v>
      </c>
      <c r="C6" s="66"/>
      <c r="D6" s="8"/>
      <c r="E6" s="8"/>
      <c r="F6" s="55"/>
      <c r="G6" s="55"/>
      <c r="H6" s="93"/>
      <c r="I6" s="93"/>
      <c r="J6" s="93"/>
      <c r="K6" s="93"/>
      <c r="L6" s="93"/>
      <c r="N6" s="93"/>
    </row>
    <row r="7" spans="2:14" ht="12" customHeight="1">
      <c r="C7" s="184" t="s">
        <v>205</v>
      </c>
      <c r="N7" s="7"/>
    </row>
    <row r="8" spans="2:14" ht="12" customHeight="1">
      <c r="N8"/>
    </row>
    <row r="9" spans="2:14" ht="12" customHeight="1">
      <c r="N9"/>
    </row>
    <row r="10" spans="2:14" ht="12" customHeight="1" thickBot="1">
      <c r="C10" s="234" t="s">
        <v>229</v>
      </c>
      <c r="D10" s="235"/>
      <c r="E10" s="235"/>
      <c r="F10" s="235"/>
      <c r="G10" s="235"/>
      <c r="H10" s="236"/>
      <c r="I10" s="235"/>
      <c r="J10" s="235"/>
      <c r="K10" s="235"/>
      <c r="L10" s="235"/>
      <c r="M10" s="11"/>
      <c r="N10" s="11"/>
    </row>
    <row r="11" spans="2:14" ht="12" customHeight="1">
      <c r="C11" s="237"/>
      <c r="D11" s="237"/>
      <c r="E11" s="237"/>
      <c r="F11" s="237"/>
      <c r="G11" s="237"/>
      <c r="H11" s="332" t="s">
        <v>11</v>
      </c>
      <c r="I11" s="332"/>
      <c r="J11" s="332"/>
      <c r="K11" s="309" t="s">
        <v>7</v>
      </c>
      <c r="L11" s="309"/>
      <c r="N11" s="3" t="s">
        <v>116</v>
      </c>
    </row>
    <row r="12" spans="2:14" ht="12" customHeight="1">
      <c r="C12" s="237"/>
      <c r="D12" s="237"/>
      <c r="E12" s="237"/>
      <c r="F12" s="237"/>
      <c r="G12" s="237"/>
      <c r="H12" s="330" t="s">
        <v>3</v>
      </c>
      <c r="I12" s="330"/>
      <c r="J12" s="330"/>
      <c r="K12" s="331" t="s">
        <v>3</v>
      </c>
      <c r="L12" s="331"/>
      <c r="M12" s="101"/>
      <c r="N12" s="54" t="s">
        <v>4</v>
      </c>
    </row>
    <row r="13" spans="2:14" ht="12" customHeight="1">
      <c r="C13" s="227" t="s">
        <v>12</v>
      </c>
      <c r="D13" s="238"/>
      <c r="E13" s="238"/>
      <c r="F13" s="238"/>
      <c r="G13" s="228"/>
      <c r="H13" s="239">
        <v>2022</v>
      </c>
      <c r="I13" s="226">
        <v>2021</v>
      </c>
      <c r="K13" s="239">
        <v>2022</v>
      </c>
      <c r="L13" s="226">
        <v>2021</v>
      </c>
      <c r="N13" s="226">
        <v>2021</v>
      </c>
    </row>
    <row r="14" spans="2:14" ht="12" customHeight="1">
      <c r="C14" s="240" t="s">
        <v>181</v>
      </c>
      <c r="H14" s="241">
        <v>61.5</v>
      </c>
      <c r="I14" s="103">
        <v>25.5</v>
      </c>
      <c r="K14" s="241">
        <v>61.5</v>
      </c>
      <c r="L14" s="103">
        <v>25.5</v>
      </c>
      <c r="N14" s="103">
        <v>207.8</v>
      </c>
    </row>
    <row r="15" spans="2:14" ht="12" customHeight="1">
      <c r="C15" s="240" t="s">
        <v>180</v>
      </c>
      <c r="H15" s="241">
        <v>14.8</v>
      </c>
      <c r="I15" s="103">
        <v>79.8</v>
      </c>
      <c r="K15" s="241">
        <v>14.8</v>
      </c>
      <c r="L15" s="103">
        <v>79.8</v>
      </c>
      <c r="N15" s="103">
        <v>247.7</v>
      </c>
    </row>
    <row r="16" spans="2:14" ht="12" customHeight="1">
      <c r="C16" s="240" t="s">
        <v>179</v>
      </c>
      <c r="H16" s="241">
        <v>54.8</v>
      </c>
      <c r="I16" s="103">
        <v>49.2</v>
      </c>
      <c r="K16" s="241">
        <v>54.8</v>
      </c>
      <c r="L16" s="103">
        <v>49.2</v>
      </c>
      <c r="N16" s="103">
        <v>220.4</v>
      </c>
    </row>
    <row r="17" spans="3:14" ht="12" customHeight="1">
      <c r="C17" s="240" t="s">
        <v>178</v>
      </c>
      <c r="H17" s="241">
        <v>5.0999999999999996</v>
      </c>
      <c r="I17" s="103">
        <v>5.0999999999999996</v>
      </c>
      <c r="K17" s="241">
        <v>5.0999999999999996</v>
      </c>
      <c r="L17" s="103">
        <v>5.0999999999999996</v>
      </c>
      <c r="N17" s="103">
        <v>21.7</v>
      </c>
    </row>
    <row r="18" spans="3:14" ht="12" customHeight="1">
      <c r="C18" s="240" t="s">
        <v>230</v>
      </c>
      <c r="H18" s="241">
        <v>0</v>
      </c>
      <c r="I18" s="103">
        <v>6.1</v>
      </c>
      <c r="K18" s="241">
        <v>0</v>
      </c>
      <c r="L18" s="103">
        <v>6.1</v>
      </c>
      <c r="N18" s="103">
        <v>6.2</v>
      </c>
    </row>
    <row r="19" spans="3:14" ht="12" customHeight="1">
      <c r="C19" s="229" t="s">
        <v>228</v>
      </c>
      <c r="D19" s="4"/>
      <c r="E19" s="4"/>
      <c r="F19" s="4"/>
      <c r="H19" s="104">
        <f>SUM(H14:H18)</f>
        <v>136.19999999999999</v>
      </c>
      <c r="I19" s="104">
        <f>SUM(I14:I18)</f>
        <v>165.7</v>
      </c>
      <c r="K19" s="104">
        <f>SUM(K14:K18)</f>
        <v>136.19999999999999</v>
      </c>
      <c r="L19" s="104">
        <f>SUM(L14:L18)</f>
        <v>165.7</v>
      </c>
      <c r="N19" s="104">
        <f>SUM(N14:N18)</f>
        <v>703.80000000000007</v>
      </c>
    </row>
    <row r="20" spans="3:14" ht="12" customHeight="1">
      <c r="N20"/>
    </row>
    <row r="21" spans="3:14" ht="12" customHeight="1">
      <c r="N21"/>
    </row>
    <row r="22" spans="3:14" ht="12" customHeight="1" thickBot="1">
      <c r="C22" s="105" t="s">
        <v>163</v>
      </c>
      <c r="D22" s="105"/>
      <c r="E22" s="105"/>
      <c r="F22" s="105"/>
      <c r="G22" s="105"/>
      <c r="H22" s="106"/>
      <c r="I22" s="105"/>
      <c r="J22" s="105"/>
      <c r="K22" s="105"/>
      <c r="L22" s="105"/>
      <c r="M22" s="11"/>
      <c r="N22" s="11"/>
    </row>
    <row r="23" spans="3:14" ht="12" customHeight="1">
      <c r="C23" s="107"/>
      <c r="D23" s="107"/>
      <c r="E23" s="107"/>
      <c r="F23" s="107"/>
      <c r="G23" s="107"/>
      <c r="H23" s="329" t="s">
        <v>11</v>
      </c>
      <c r="I23" s="329"/>
      <c r="J23" s="329"/>
      <c r="K23" s="327" t="s">
        <v>7</v>
      </c>
      <c r="L23" s="327"/>
      <c r="N23" s="3" t="s">
        <v>116</v>
      </c>
    </row>
    <row r="24" spans="3:14" ht="12" customHeight="1">
      <c r="C24" s="107"/>
      <c r="D24" s="107"/>
      <c r="E24" s="107"/>
      <c r="F24" s="107"/>
      <c r="G24" s="107"/>
      <c r="H24" s="328" t="s">
        <v>3</v>
      </c>
      <c r="I24" s="328"/>
      <c r="J24" s="328"/>
      <c r="K24" s="315" t="s">
        <v>3</v>
      </c>
      <c r="L24" s="315"/>
      <c r="M24" s="101"/>
      <c r="N24" s="54" t="s">
        <v>4</v>
      </c>
    </row>
    <row r="25" spans="3:14" ht="12" customHeight="1">
      <c r="C25" s="82"/>
      <c r="D25" s="108"/>
      <c r="E25" s="108"/>
      <c r="F25" s="108"/>
      <c r="G25" s="55"/>
      <c r="H25" s="60">
        <v>2022</v>
      </c>
      <c r="I25" s="62">
        <v>2021</v>
      </c>
      <c r="K25" s="60">
        <v>2022</v>
      </c>
      <c r="L25" s="62">
        <v>2021</v>
      </c>
      <c r="N25" s="62">
        <v>2021</v>
      </c>
    </row>
    <row r="26" spans="3:14" ht="12" customHeight="1">
      <c r="C26" s="55" t="s">
        <v>60</v>
      </c>
      <c r="E26" s="55"/>
      <c r="F26" s="55"/>
      <c r="G26" s="55"/>
      <c r="H26" s="153">
        <v>0.39</v>
      </c>
      <c r="I26" s="153">
        <v>0.34</v>
      </c>
      <c r="J26" s="153"/>
      <c r="K26" s="153">
        <v>0.39</v>
      </c>
      <c r="L26" s="153">
        <v>0.34</v>
      </c>
      <c r="M26" s="195"/>
      <c r="N26" s="153">
        <v>0.41</v>
      </c>
    </row>
    <row r="27" spans="3:14" ht="12" customHeight="1">
      <c r="C27" s="55" t="s">
        <v>167</v>
      </c>
      <c r="E27" s="55"/>
      <c r="F27" s="55"/>
      <c r="G27" s="55"/>
      <c r="H27" s="153">
        <v>0.16</v>
      </c>
      <c r="I27" s="153">
        <v>0.55000000000000004</v>
      </c>
      <c r="J27" s="153"/>
      <c r="K27" s="153">
        <v>0.16</v>
      </c>
      <c r="L27" s="153">
        <v>0.55000000000000004</v>
      </c>
      <c r="M27" s="195"/>
      <c r="N27" s="153">
        <v>0.28649999999999998</v>
      </c>
    </row>
    <row r="28" spans="3:14" ht="12" customHeight="1">
      <c r="C28" s="55" t="s">
        <v>8</v>
      </c>
      <c r="E28" s="55"/>
      <c r="F28" s="55"/>
      <c r="G28" s="55"/>
      <c r="H28" s="153">
        <v>0.08</v>
      </c>
      <c r="I28" s="153">
        <v>7.0000000000000007E-2</v>
      </c>
      <c r="J28" s="153"/>
      <c r="K28" s="153">
        <v>0.08</v>
      </c>
      <c r="L28" s="153">
        <v>7.0000000000000007E-2</v>
      </c>
      <c r="M28" s="195"/>
      <c r="N28" s="153">
        <v>0.12520000000000001</v>
      </c>
    </row>
    <row r="29" spans="3:14" ht="12" customHeight="1">
      <c r="C29" s="55" t="s">
        <v>165</v>
      </c>
      <c r="E29" s="55"/>
      <c r="F29" s="55"/>
      <c r="G29" s="55"/>
      <c r="H29" s="153">
        <v>0.06</v>
      </c>
      <c r="I29" s="153">
        <v>0</v>
      </c>
      <c r="J29" s="153"/>
      <c r="K29" s="153">
        <v>0.06</v>
      </c>
      <c r="L29" s="153">
        <v>0</v>
      </c>
      <c r="M29" s="195"/>
      <c r="N29" s="153">
        <v>0.04</v>
      </c>
    </row>
    <row r="30" spans="3:14" ht="12" customHeight="1">
      <c r="C30" s="108" t="s">
        <v>166</v>
      </c>
      <c r="D30" s="101"/>
      <c r="E30" s="108"/>
      <c r="F30" s="108"/>
      <c r="G30" s="55"/>
      <c r="H30" s="154">
        <v>0.31</v>
      </c>
      <c r="I30" s="154">
        <v>0.04</v>
      </c>
      <c r="J30" s="153"/>
      <c r="K30" s="154">
        <v>0.31</v>
      </c>
      <c r="L30" s="154">
        <v>0.04</v>
      </c>
      <c r="M30" s="195"/>
      <c r="N30" s="154">
        <v>0.12739999999999999</v>
      </c>
    </row>
    <row r="31" spans="3:14" ht="12" customHeight="1">
      <c r="C31" s="152" t="s">
        <v>259</v>
      </c>
      <c r="D31" s="5"/>
      <c r="E31" s="5"/>
      <c r="F31" s="5"/>
      <c r="H31" s="5"/>
      <c r="I31" s="5"/>
      <c r="N31"/>
    </row>
    <row r="32" spans="3:14" ht="12" customHeight="1">
      <c r="C32" s="152" t="s">
        <v>260</v>
      </c>
      <c r="D32" s="5"/>
      <c r="E32" s="5"/>
      <c r="F32" s="5"/>
      <c r="H32" s="5"/>
      <c r="I32" s="5"/>
      <c r="N32"/>
    </row>
    <row r="33" spans="2:14" ht="12" customHeight="1">
      <c r="N33"/>
    </row>
    <row r="34" spans="2:14" ht="12" customHeight="1">
      <c r="N34"/>
    </row>
    <row r="35" spans="2:14" ht="12" customHeight="1">
      <c r="N35"/>
    </row>
    <row r="36" spans="2:14" ht="12" customHeight="1">
      <c r="N36"/>
    </row>
    <row r="37" spans="2:14" ht="12" customHeight="1">
      <c r="N37"/>
    </row>
    <row r="38" spans="2:14" ht="12" customHeight="1">
      <c r="B38" s="2" t="s">
        <v>198</v>
      </c>
      <c r="C38" s="3"/>
      <c r="D38" s="3"/>
      <c r="E38" s="3"/>
      <c r="F38" s="3"/>
      <c r="G38" s="56"/>
      <c r="H38" s="56"/>
      <c r="I38" s="56"/>
      <c r="J38" s="56"/>
      <c r="K38" s="56"/>
      <c r="L38" s="56"/>
      <c r="M38" s="56"/>
      <c r="N38" s="56"/>
    </row>
    <row r="39" spans="2:14" ht="12" customHeight="1">
      <c r="B39" s="2"/>
      <c r="C39" s="3"/>
      <c r="D39" s="3"/>
      <c r="E39" s="3"/>
      <c r="F39" s="3"/>
      <c r="G39" s="56"/>
      <c r="H39" s="56"/>
      <c r="I39" s="56"/>
      <c r="J39" s="56"/>
      <c r="K39" s="56"/>
      <c r="L39" s="56"/>
      <c r="M39" s="56"/>
      <c r="N39" s="56"/>
    </row>
    <row r="40" spans="2:14" ht="12" customHeight="1" thickBot="1">
      <c r="C40" s="50" t="s">
        <v>263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2:14" ht="12" customHeight="1">
      <c r="C41" s="107"/>
      <c r="D41" s="107"/>
      <c r="E41" s="107"/>
      <c r="F41" s="107"/>
      <c r="G41" s="107"/>
      <c r="H41" s="329" t="s">
        <v>11</v>
      </c>
      <c r="I41" s="329"/>
      <c r="J41" s="329"/>
      <c r="K41" s="327" t="s">
        <v>7</v>
      </c>
      <c r="L41" s="327"/>
      <c r="N41" s="3" t="s">
        <v>116</v>
      </c>
    </row>
    <row r="42" spans="2:14" ht="12" customHeight="1">
      <c r="C42" s="107"/>
      <c r="D42" s="107"/>
      <c r="E42" s="107"/>
      <c r="F42" s="107"/>
      <c r="G42" s="107"/>
      <c r="H42" s="328" t="s">
        <v>3</v>
      </c>
      <c r="I42" s="328"/>
      <c r="J42" s="328"/>
      <c r="K42" s="315" t="s">
        <v>3</v>
      </c>
      <c r="L42" s="315"/>
      <c r="M42" s="192"/>
      <c r="N42" s="193" t="s">
        <v>4</v>
      </c>
    </row>
    <row r="43" spans="2:14" ht="12" customHeight="1">
      <c r="C43" s="82" t="s">
        <v>12</v>
      </c>
      <c r="D43" s="108"/>
      <c r="E43" s="108"/>
      <c r="F43" s="108"/>
      <c r="G43" s="55"/>
      <c r="H43" s="60">
        <v>2022</v>
      </c>
      <c r="I43" s="62">
        <v>2021</v>
      </c>
      <c r="J43" s="5"/>
      <c r="K43" s="60">
        <v>2022</v>
      </c>
      <c r="L43" s="62">
        <v>2021</v>
      </c>
      <c r="M43" s="5"/>
      <c r="N43" s="194">
        <v>2021</v>
      </c>
    </row>
    <row r="44" spans="2:14" ht="12" customHeight="1">
      <c r="C44" s="3" t="s">
        <v>32</v>
      </c>
      <c r="D44" s="3"/>
      <c r="E44" s="3"/>
      <c r="F44" s="3"/>
      <c r="G44" s="56"/>
      <c r="H44" s="56">
        <v>-93.5</v>
      </c>
      <c r="I44" s="56">
        <v>-78.3</v>
      </c>
      <c r="J44" s="56"/>
      <c r="K44" s="56">
        <v>-93.5</v>
      </c>
      <c r="L44" s="56">
        <v>-78.3</v>
      </c>
      <c r="M44" s="56"/>
      <c r="N44" s="56">
        <v>-351.2</v>
      </c>
    </row>
    <row r="45" spans="2:14" ht="12" customHeight="1">
      <c r="C45" s="3" t="s">
        <v>33</v>
      </c>
      <c r="D45" s="3"/>
      <c r="E45" s="3"/>
      <c r="F45" s="3"/>
      <c r="G45" s="56"/>
      <c r="H45" s="56">
        <v>-3.7</v>
      </c>
      <c r="I45" s="56">
        <v>-3.8000000000000003</v>
      </c>
      <c r="J45" s="56"/>
      <c r="K45" s="56">
        <v>-3.7</v>
      </c>
      <c r="L45" s="56">
        <v>-3.8000000000000003</v>
      </c>
      <c r="M45" s="56"/>
      <c r="N45" s="56">
        <v>-14.5</v>
      </c>
    </row>
    <row r="46" spans="2:14" ht="12" customHeight="1">
      <c r="C46" s="3" t="s">
        <v>37</v>
      </c>
      <c r="D46" s="3"/>
      <c r="E46" s="3"/>
      <c r="F46" s="3"/>
      <c r="G46" s="56"/>
      <c r="H46" s="56">
        <v>-9.6</v>
      </c>
      <c r="I46" s="56">
        <v>-9.6999999999999993</v>
      </c>
      <c r="J46" s="56"/>
      <c r="K46" s="56">
        <v>-9.6</v>
      </c>
      <c r="L46" s="56">
        <v>-9.6999999999999993</v>
      </c>
      <c r="M46" s="56"/>
      <c r="N46" s="56">
        <v>-36.1</v>
      </c>
    </row>
    <row r="47" spans="2:14" ht="12" customHeight="1">
      <c r="C47" s="52" t="s">
        <v>34</v>
      </c>
      <c r="D47" s="52"/>
      <c r="E47" s="172"/>
      <c r="F47" s="51"/>
      <c r="G47" s="65"/>
      <c r="H47" s="57">
        <f>SUM(H44:H46)</f>
        <v>-106.8</v>
      </c>
      <c r="I47" s="57">
        <v>-91.8</v>
      </c>
      <c r="J47" s="56"/>
      <c r="K47" s="57">
        <f>SUM(K44:K46)</f>
        <v>-106.8</v>
      </c>
      <c r="L47" s="57">
        <v>-91.8</v>
      </c>
      <c r="M47" s="65"/>
      <c r="N47" s="57">
        <v>-401.8</v>
      </c>
    </row>
    <row r="48" spans="2:14" ht="12" customHeight="1">
      <c r="C48" s="3" t="s">
        <v>35</v>
      </c>
      <c r="D48" s="3"/>
      <c r="E48" s="173"/>
      <c r="F48" s="3"/>
      <c r="G48" s="56"/>
      <c r="H48" s="56">
        <v>-1.1000000000000001</v>
      </c>
      <c r="I48" s="56">
        <v>-1.8</v>
      </c>
      <c r="J48" s="56"/>
      <c r="K48" s="56">
        <v>-1.1000000000000001</v>
      </c>
      <c r="L48" s="56">
        <v>-1.8</v>
      </c>
      <c r="M48" s="56"/>
      <c r="N48" s="56">
        <v>-3.2</v>
      </c>
    </row>
    <row r="49" spans="2:14" ht="12" customHeight="1">
      <c r="C49" s="55" t="s">
        <v>31</v>
      </c>
      <c r="D49" s="3"/>
      <c r="E49" s="173"/>
      <c r="F49" s="3"/>
      <c r="G49" s="56"/>
      <c r="H49" s="56">
        <v>21.5</v>
      </c>
      <c r="I49" s="56">
        <v>43.3</v>
      </c>
      <c r="J49" s="56"/>
      <c r="K49" s="56">
        <v>21.5</v>
      </c>
      <c r="L49" s="56">
        <v>43.3</v>
      </c>
      <c r="M49" s="56"/>
      <c r="N49" s="56">
        <v>127.2</v>
      </c>
    </row>
    <row r="50" spans="2:14" ht="12" customHeight="1">
      <c r="C50" s="55" t="s">
        <v>36</v>
      </c>
      <c r="D50" s="3"/>
      <c r="E50" s="173"/>
      <c r="F50" s="3"/>
      <c r="G50" s="56"/>
      <c r="H50" s="56">
        <v>2</v>
      </c>
      <c r="I50" s="56">
        <v>2.2000000000000002</v>
      </c>
      <c r="J50" s="56"/>
      <c r="K50" s="56">
        <v>2</v>
      </c>
      <c r="L50" s="56">
        <v>2.2000000000000002</v>
      </c>
      <c r="M50" s="56"/>
      <c r="N50" s="56">
        <v>8</v>
      </c>
    </row>
    <row r="51" spans="2:14" ht="12" customHeight="1">
      <c r="C51" s="52" t="s">
        <v>81</v>
      </c>
      <c r="D51" s="52"/>
      <c r="E51" s="172"/>
      <c r="F51" s="52"/>
      <c r="G51" s="65"/>
      <c r="H51" s="57">
        <f>SUM(H47:H50)</f>
        <v>-84.399999999999991</v>
      </c>
      <c r="I51" s="57">
        <v>-48.099999999999994</v>
      </c>
      <c r="J51" s="65"/>
      <c r="K51" s="57">
        <f>SUM(K47:K50)</f>
        <v>-84.399999999999991</v>
      </c>
      <c r="L51" s="57">
        <v>-48.099999999999994</v>
      </c>
      <c r="M51" s="65"/>
      <c r="N51" s="57">
        <v>-269.8</v>
      </c>
    </row>
    <row r="52" spans="2:14" ht="12" customHeight="1">
      <c r="C52" s="3"/>
      <c r="D52" s="3"/>
      <c r="E52" s="171"/>
      <c r="F52" s="3"/>
      <c r="G52" s="56"/>
      <c r="H52" s="56"/>
      <c r="I52" s="56"/>
      <c r="J52" s="56"/>
      <c r="K52" s="56"/>
      <c r="L52" s="56"/>
      <c r="M52" s="3"/>
    </row>
    <row r="53" spans="2:14" ht="12" customHeight="1">
      <c r="C53" s="3"/>
      <c r="D53" s="3"/>
      <c r="E53" s="171"/>
      <c r="F53" s="3"/>
      <c r="G53" s="56"/>
      <c r="H53" s="56"/>
      <c r="I53" s="56"/>
      <c r="J53" s="56"/>
      <c r="K53" s="56"/>
      <c r="L53" s="56"/>
      <c r="M53" s="3"/>
    </row>
    <row r="54" spans="2:14" ht="12" customHeight="1">
      <c r="C54" s="3"/>
      <c r="D54" s="3"/>
      <c r="E54" s="171"/>
      <c r="F54" s="3"/>
      <c r="G54" s="56"/>
      <c r="H54" s="56"/>
      <c r="I54" s="56"/>
      <c r="J54" s="56"/>
      <c r="K54" s="56"/>
      <c r="L54" s="56"/>
      <c r="M54" s="3"/>
    </row>
    <row r="55" spans="2:14" ht="12" customHeight="1">
      <c r="C55" s="3"/>
      <c r="D55" s="3"/>
      <c r="E55" s="171"/>
      <c r="F55" s="3"/>
      <c r="G55" s="56"/>
      <c r="H55" s="56"/>
      <c r="I55" s="56"/>
      <c r="J55" s="56"/>
      <c r="K55" s="56"/>
      <c r="L55" s="56"/>
      <c r="M55" s="3"/>
    </row>
    <row r="56" spans="2:14" ht="12" customHeight="1">
      <c r="C56" s="3"/>
      <c r="D56" s="3"/>
      <c r="E56" s="171"/>
      <c r="F56" s="3"/>
      <c r="G56" s="56"/>
      <c r="H56" s="56"/>
      <c r="I56" s="56"/>
      <c r="J56" s="56"/>
      <c r="K56" s="56"/>
      <c r="L56" s="56"/>
      <c r="M56" s="3"/>
    </row>
    <row r="57" spans="2:14" ht="12" customHeight="1">
      <c r="C57" s="3"/>
      <c r="D57" s="3"/>
      <c r="E57" s="171"/>
      <c r="F57" s="3"/>
      <c r="G57" s="56"/>
      <c r="H57" s="56"/>
      <c r="I57" s="56"/>
      <c r="J57" s="56"/>
      <c r="K57" s="56"/>
      <c r="L57" s="56"/>
      <c r="M57" s="3"/>
    </row>
    <row r="58" spans="2:14" ht="12" customHeight="1">
      <c r="B58" s="2" t="s">
        <v>199</v>
      </c>
      <c r="N58"/>
    </row>
    <row r="59" spans="2:14" ht="12" customHeight="1">
      <c r="B59" s="2"/>
      <c r="N59"/>
    </row>
    <row r="60" spans="2:14" ht="12" customHeight="1" thickBot="1">
      <c r="C60" s="105" t="s">
        <v>82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1"/>
      <c r="N60" s="11"/>
    </row>
    <row r="61" spans="2:14" ht="12" customHeight="1">
      <c r="C61" s="107"/>
      <c r="D61" s="107"/>
      <c r="E61" s="107"/>
      <c r="F61" s="107"/>
      <c r="G61" s="107"/>
      <c r="H61" s="329" t="s">
        <v>11</v>
      </c>
      <c r="I61" s="329"/>
      <c r="J61" s="329"/>
      <c r="K61" s="327" t="s">
        <v>7</v>
      </c>
      <c r="L61" s="327"/>
      <c r="N61" s="3" t="s">
        <v>116</v>
      </c>
    </row>
    <row r="62" spans="2:14" ht="12" customHeight="1">
      <c r="C62" s="107"/>
      <c r="D62" s="107"/>
      <c r="E62" s="107"/>
      <c r="F62" s="107"/>
      <c r="G62" s="107"/>
      <c r="H62" s="328" t="s">
        <v>3</v>
      </c>
      <c r="I62" s="328"/>
      <c r="J62" s="328"/>
      <c r="K62" s="315" t="s">
        <v>3</v>
      </c>
      <c r="L62" s="315"/>
      <c r="M62" s="101"/>
      <c r="N62" s="54" t="s">
        <v>4</v>
      </c>
    </row>
    <row r="63" spans="2:14" ht="12" customHeight="1">
      <c r="C63" s="270" t="s">
        <v>12</v>
      </c>
      <c r="D63" s="271"/>
      <c r="E63" s="271"/>
      <c r="F63" s="271"/>
      <c r="G63" s="222"/>
      <c r="H63" s="272">
        <v>2022</v>
      </c>
      <c r="I63" s="273">
        <v>2021</v>
      </c>
      <c r="J63" s="209"/>
      <c r="K63" s="272">
        <v>2022</v>
      </c>
      <c r="L63" s="273">
        <v>2021</v>
      </c>
      <c r="M63" s="209"/>
      <c r="N63" s="274">
        <v>2021</v>
      </c>
    </row>
    <row r="64" spans="2:14" ht="12" customHeight="1">
      <c r="C64" s="222" t="s">
        <v>80</v>
      </c>
      <c r="D64" s="209"/>
      <c r="E64" s="222"/>
      <c r="F64" s="222"/>
      <c r="G64" s="222"/>
      <c r="H64" s="242">
        <v>-40.299999999999997</v>
      </c>
      <c r="I64" s="242">
        <v>-24.1</v>
      </c>
      <c r="J64" s="242"/>
      <c r="K64" s="242">
        <v>-40.299999999999997</v>
      </c>
      <c r="L64" s="242">
        <v>-24.1</v>
      </c>
      <c r="M64" s="209"/>
      <c r="N64" s="242">
        <v>-151.19999999999999</v>
      </c>
    </row>
    <row r="65" spans="3:14" ht="12" customHeight="1">
      <c r="C65" s="222" t="s">
        <v>83</v>
      </c>
      <c r="D65" s="209"/>
      <c r="E65" s="222"/>
      <c r="F65" s="222"/>
      <c r="G65" s="222"/>
      <c r="H65" s="242">
        <v>-3.8000000000000043</v>
      </c>
      <c r="I65" s="242">
        <v>-76.5</v>
      </c>
      <c r="J65" s="242"/>
      <c r="K65" s="242">
        <v>-3.8</v>
      </c>
      <c r="L65" s="242">
        <v>-76.5</v>
      </c>
      <c r="M65" s="209"/>
      <c r="N65" s="242">
        <v>-214.2</v>
      </c>
    </row>
    <row r="66" spans="3:14" ht="12" customHeight="1">
      <c r="C66" s="222" t="s">
        <v>84</v>
      </c>
      <c r="D66" s="209"/>
      <c r="E66" s="222"/>
      <c r="F66" s="222"/>
      <c r="G66" s="222"/>
      <c r="H66" s="242">
        <v>0</v>
      </c>
      <c r="I66" s="243">
        <v>0</v>
      </c>
      <c r="J66" s="242"/>
      <c r="K66" s="242">
        <v>0</v>
      </c>
      <c r="L66" s="243">
        <v>0</v>
      </c>
      <c r="M66" s="209"/>
      <c r="N66" s="243">
        <v>-13.6</v>
      </c>
    </row>
    <row r="67" spans="3:14" ht="12" customHeight="1">
      <c r="C67" s="219" t="s">
        <v>58</v>
      </c>
      <c r="D67" s="220"/>
      <c r="E67" s="220"/>
      <c r="F67" s="221"/>
      <c r="G67" s="222"/>
      <c r="H67" s="223">
        <f>SUM(H64:H66)</f>
        <v>-44.1</v>
      </c>
      <c r="I67" s="223">
        <v>-100.6</v>
      </c>
      <c r="J67" s="224"/>
      <c r="K67" s="223">
        <f>SUM(K64:K66)</f>
        <v>-44.099999999999994</v>
      </c>
      <c r="L67" s="223">
        <v>-100.6</v>
      </c>
      <c r="M67" s="209"/>
      <c r="N67" s="223">
        <v>-379</v>
      </c>
    </row>
    <row r="68" spans="3:14" ht="12" customHeight="1">
      <c r="C68" s="269" t="s">
        <v>258</v>
      </c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171"/>
    </row>
    <row r="69" spans="3:14" ht="12" customHeight="1"/>
    <row r="70" spans="3:14" ht="12" customHeight="1">
      <c r="C70" s="66"/>
      <c r="D70" s="8"/>
      <c r="E70" s="8"/>
      <c r="F70" s="55"/>
      <c r="G70" s="55"/>
      <c r="H70" s="93"/>
      <c r="I70" s="93"/>
      <c r="J70" s="93"/>
      <c r="K70" s="93"/>
      <c r="L70" s="93"/>
      <c r="N70" s="93"/>
    </row>
    <row r="71" spans="3:14" ht="12" customHeight="1"/>
    <row r="72" spans="3:14" ht="12" customHeight="1"/>
    <row r="73" spans="3:14" ht="12" customHeight="1" thickBot="1">
      <c r="C73" s="105" t="s">
        <v>184</v>
      </c>
      <c r="D73" s="105"/>
      <c r="E73" s="105"/>
      <c r="F73" s="105"/>
      <c r="G73" s="105"/>
      <c r="H73" s="106"/>
      <c r="I73" s="105"/>
      <c r="J73" s="105"/>
      <c r="K73" s="105"/>
      <c r="L73" s="105"/>
      <c r="M73" s="11"/>
      <c r="N73" s="11"/>
    </row>
    <row r="74" spans="3:14" ht="12" customHeight="1">
      <c r="C74" s="107"/>
      <c r="D74" s="107"/>
      <c r="E74" s="107"/>
      <c r="F74" s="107"/>
      <c r="G74" s="107"/>
      <c r="H74" s="329" t="s">
        <v>11</v>
      </c>
      <c r="I74" s="329"/>
      <c r="J74" s="329"/>
      <c r="K74" s="327" t="s">
        <v>7</v>
      </c>
      <c r="L74" s="327"/>
      <c r="N74" s="3" t="s">
        <v>116</v>
      </c>
    </row>
    <row r="75" spans="3:14" ht="12" customHeight="1">
      <c r="C75" s="107"/>
      <c r="D75" s="107"/>
      <c r="E75" s="107"/>
      <c r="F75" s="107"/>
      <c r="G75" s="107"/>
      <c r="H75" s="328" t="s">
        <v>3</v>
      </c>
      <c r="I75" s="328"/>
      <c r="J75" s="328"/>
      <c r="K75" s="315" t="s">
        <v>3</v>
      </c>
      <c r="L75" s="315"/>
      <c r="M75" s="101"/>
      <c r="N75" s="54" t="s">
        <v>4</v>
      </c>
    </row>
    <row r="76" spans="3:14" ht="12" customHeight="1">
      <c r="C76" s="82" t="s">
        <v>12</v>
      </c>
      <c r="D76" s="108"/>
      <c r="E76" s="108"/>
      <c r="F76" s="108"/>
      <c r="G76" s="55"/>
      <c r="H76" s="60">
        <v>2022</v>
      </c>
      <c r="I76" s="62">
        <v>2021</v>
      </c>
      <c r="K76" s="60">
        <v>2022</v>
      </c>
      <c r="L76" s="62">
        <v>2021</v>
      </c>
      <c r="N76" s="54">
        <v>2021</v>
      </c>
    </row>
    <row r="77" spans="3:14" ht="12" customHeight="1">
      <c r="C77" s="63" t="s">
        <v>175</v>
      </c>
      <c r="E77" s="55"/>
      <c r="F77" s="55"/>
      <c r="G77" s="55"/>
      <c r="H77" s="95">
        <v>-33.9</v>
      </c>
      <c r="I77" s="95">
        <v>-37.700000000000003</v>
      </c>
      <c r="J77" s="95"/>
      <c r="K77" s="95">
        <v>-33.9</v>
      </c>
      <c r="L77" s="95">
        <v>-37.700000000000003</v>
      </c>
      <c r="N77" s="95">
        <v>-142.39999999999998</v>
      </c>
    </row>
    <row r="78" spans="3:14" ht="12" customHeight="1">
      <c r="C78" s="63" t="s">
        <v>217</v>
      </c>
      <c r="E78" s="55"/>
      <c r="F78" s="55"/>
      <c r="G78" s="55"/>
      <c r="H78" s="95">
        <v>-0.80000000000000071</v>
      </c>
      <c r="I78" s="95">
        <v>-1.1999999999999993</v>
      </c>
      <c r="J78" s="95"/>
      <c r="K78" s="95">
        <v>-0.80000000000000071</v>
      </c>
      <c r="L78" s="95">
        <v>-1.1999999999999993</v>
      </c>
      <c r="N78" s="95">
        <v>-2.1000000000000014</v>
      </c>
    </row>
    <row r="79" spans="3:14" ht="12" customHeight="1">
      <c r="C79" s="108" t="s">
        <v>233</v>
      </c>
      <c r="E79" s="55"/>
      <c r="F79" s="55"/>
      <c r="G79" s="55"/>
      <c r="H79" s="95">
        <v>6.4</v>
      </c>
      <c r="I79" s="95">
        <v>16.7</v>
      </c>
      <c r="J79" s="95"/>
      <c r="K79" s="95">
        <v>6.4</v>
      </c>
      <c r="L79" s="95">
        <v>16.7</v>
      </c>
      <c r="N79" s="95">
        <v>43.9</v>
      </c>
    </row>
    <row r="80" spans="3:14" ht="12" customHeight="1">
      <c r="C80" s="58" t="s">
        <v>58</v>
      </c>
      <c r="D80" s="4"/>
      <c r="E80" s="4"/>
      <c r="F80" s="111"/>
      <c r="G80" s="55"/>
      <c r="H80" s="96">
        <f>SUM(H77:H79)</f>
        <v>-28.300000000000004</v>
      </c>
      <c r="I80" s="96">
        <v>-22.200000000000006</v>
      </c>
      <c r="J80" s="93"/>
      <c r="K80" s="96">
        <f>SUM(K77:K79)</f>
        <v>-28.300000000000004</v>
      </c>
      <c r="L80" s="96">
        <v>-22.200000000000006</v>
      </c>
      <c r="N80" s="96">
        <v>-100.59999999999997</v>
      </c>
    </row>
    <row r="81" spans="3:14" ht="12" customHeight="1">
      <c r="C81" s="339" t="s">
        <v>254</v>
      </c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</row>
    <row r="82" spans="3:14" ht="15.75" customHeight="1"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</row>
    <row r="83" spans="3:14" ht="12" customHeight="1">
      <c r="C83" s="3"/>
    </row>
    <row r="84" spans="3:14" ht="12" customHeight="1"/>
    <row r="85" spans="3:14" ht="12" customHeight="1" thickBot="1">
      <c r="C85" s="112" t="s">
        <v>225</v>
      </c>
      <c r="D85" s="105"/>
      <c r="E85" s="105"/>
      <c r="F85" s="105"/>
      <c r="G85" s="105"/>
      <c r="H85" s="106"/>
      <c r="I85" s="105"/>
      <c r="J85" s="105"/>
      <c r="K85" s="105"/>
      <c r="L85" s="105"/>
      <c r="M85" s="11"/>
      <c r="N85" s="11"/>
    </row>
    <row r="86" spans="3:14" ht="12" customHeight="1">
      <c r="C86" s="107"/>
      <c r="D86" s="107"/>
      <c r="E86" s="107"/>
      <c r="F86" s="107"/>
      <c r="G86" s="107"/>
      <c r="H86" s="329" t="s">
        <v>11</v>
      </c>
      <c r="I86" s="329"/>
      <c r="J86" s="329"/>
      <c r="K86" s="327" t="s">
        <v>7</v>
      </c>
      <c r="L86" s="327"/>
      <c r="N86" s="3" t="s">
        <v>116</v>
      </c>
    </row>
    <row r="87" spans="3:14" ht="12" customHeight="1">
      <c r="C87" s="107"/>
      <c r="D87" s="107"/>
      <c r="E87" s="107"/>
      <c r="F87" s="107"/>
      <c r="G87" s="107"/>
      <c r="H87" s="328" t="s">
        <v>3</v>
      </c>
      <c r="I87" s="328"/>
      <c r="J87" s="328"/>
      <c r="K87" s="315" t="s">
        <v>3</v>
      </c>
      <c r="L87" s="315"/>
      <c r="M87" s="101"/>
      <c r="N87" s="54" t="s">
        <v>4</v>
      </c>
    </row>
    <row r="88" spans="3:14" ht="12" customHeight="1">
      <c r="C88" s="82" t="s">
        <v>12</v>
      </c>
      <c r="D88" s="108"/>
      <c r="E88" s="108"/>
      <c r="F88" s="108"/>
      <c r="G88" s="55"/>
      <c r="H88" s="60">
        <v>2022</v>
      </c>
      <c r="I88" s="62">
        <v>2021</v>
      </c>
      <c r="K88" s="60">
        <v>2022</v>
      </c>
      <c r="L88" s="62">
        <v>2021</v>
      </c>
      <c r="N88" s="54">
        <v>2021</v>
      </c>
    </row>
    <row r="89" spans="3:14" ht="12" customHeight="1">
      <c r="C89" s="55" t="s">
        <v>85</v>
      </c>
      <c r="E89" s="55"/>
      <c r="F89" s="55"/>
      <c r="G89" s="55"/>
      <c r="H89" s="95">
        <v>0</v>
      </c>
      <c r="I89" s="95">
        <v>0</v>
      </c>
      <c r="J89" s="95"/>
      <c r="K89" s="95">
        <v>0</v>
      </c>
      <c r="L89" s="95">
        <v>0</v>
      </c>
      <c r="N89" s="95">
        <v>-15</v>
      </c>
    </row>
    <row r="90" spans="3:14" ht="12" customHeight="1">
      <c r="C90" s="55" t="s">
        <v>59</v>
      </c>
      <c r="E90" s="55"/>
      <c r="F90" s="55"/>
      <c r="G90" s="55"/>
      <c r="H90" s="95">
        <v>0</v>
      </c>
      <c r="I90" s="95">
        <v>0</v>
      </c>
      <c r="J90" s="95"/>
      <c r="K90" s="95">
        <v>0</v>
      </c>
      <c r="L90" s="95">
        <v>0</v>
      </c>
      <c r="N90" s="95">
        <v>0</v>
      </c>
    </row>
    <row r="91" spans="3:14" ht="12" customHeight="1">
      <c r="C91" s="58" t="s">
        <v>58</v>
      </c>
      <c r="D91" s="4"/>
      <c r="E91" s="4"/>
      <c r="F91" s="111"/>
      <c r="G91" s="55"/>
      <c r="H91" s="96">
        <f>SUM(H89:H90)</f>
        <v>0</v>
      </c>
      <c r="I91" s="96">
        <v>0</v>
      </c>
      <c r="J91" s="93"/>
      <c r="K91" s="96">
        <f>SUM(K89:K90)</f>
        <v>0</v>
      </c>
      <c r="L91" s="96">
        <v>0</v>
      </c>
      <c r="N91" s="96">
        <v>-15</v>
      </c>
    </row>
    <row r="92" spans="3:14" ht="12" customHeight="1"/>
    <row r="93" spans="3:14" ht="12" customHeight="1"/>
    <row r="94" spans="3:14" ht="12" customHeight="1"/>
    <row r="95" spans="3:14" ht="12" customHeight="1" thickBot="1">
      <c r="C95" s="291" t="s">
        <v>86</v>
      </c>
      <c r="D95" s="291"/>
      <c r="E95" s="291"/>
      <c r="F95" s="291"/>
      <c r="G95" s="291"/>
      <c r="H95" s="292"/>
      <c r="I95" s="291"/>
      <c r="J95" s="291"/>
      <c r="K95" s="291"/>
      <c r="L95" s="291"/>
      <c r="M95" s="293"/>
      <c r="N95" s="293"/>
    </row>
    <row r="96" spans="3:14" ht="12" customHeight="1">
      <c r="C96" s="294"/>
      <c r="D96" s="294"/>
      <c r="E96" s="294"/>
      <c r="F96" s="294"/>
      <c r="G96" s="294"/>
      <c r="H96" s="337" t="s">
        <v>11</v>
      </c>
      <c r="I96" s="337"/>
      <c r="J96" s="337"/>
      <c r="K96" s="338" t="s">
        <v>7</v>
      </c>
      <c r="L96" s="338"/>
      <c r="M96" s="209"/>
      <c r="N96" s="171" t="s">
        <v>116</v>
      </c>
    </row>
    <row r="97" spans="2:14" ht="12" customHeight="1">
      <c r="C97" s="294"/>
      <c r="D97" s="294"/>
      <c r="E97" s="294"/>
      <c r="F97" s="294"/>
      <c r="G97" s="294"/>
      <c r="H97" s="336" t="s">
        <v>3</v>
      </c>
      <c r="I97" s="336"/>
      <c r="J97" s="336"/>
      <c r="K97" s="335" t="s">
        <v>3</v>
      </c>
      <c r="L97" s="335"/>
      <c r="M97" s="295"/>
      <c r="N97" s="296" t="s">
        <v>4</v>
      </c>
    </row>
    <row r="98" spans="2:14" ht="12" customHeight="1">
      <c r="C98" s="270" t="s">
        <v>12</v>
      </c>
      <c r="D98" s="271"/>
      <c r="E98" s="271"/>
      <c r="F98" s="271"/>
      <c r="G98" s="222"/>
      <c r="H98" s="272">
        <v>2022</v>
      </c>
      <c r="I98" s="273">
        <v>2021</v>
      </c>
      <c r="J98" s="209"/>
      <c r="K98" s="272">
        <v>2022</v>
      </c>
      <c r="L98" s="273">
        <v>2021</v>
      </c>
      <c r="M98" s="209"/>
      <c r="N98" s="296">
        <v>2021</v>
      </c>
    </row>
    <row r="99" spans="2:14" ht="12" customHeight="1">
      <c r="C99" s="222" t="s">
        <v>87</v>
      </c>
      <c r="D99" s="209"/>
      <c r="E99" s="222"/>
      <c r="F99" s="222"/>
      <c r="G99" s="222"/>
      <c r="H99" s="297">
        <v>0</v>
      </c>
      <c r="I99" s="242">
        <v>0</v>
      </c>
      <c r="J99" s="242"/>
      <c r="K99" s="242">
        <v>0</v>
      </c>
      <c r="L99" s="242">
        <v>0</v>
      </c>
      <c r="M99" s="209"/>
      <c r="N99" s="242">
        <v>0.20296441999999987</v>
      </c>
    </row>
    <row r="100" spans="2:14" s="209" customFormat="1" ht="12" customHeight="1">
      <c r="C100" s="222" t="s">
        <v>88</v>
      </c>
      <c r="E100" s="222"/>
      <c r="F100" s="222"/>
      <c r="G100" s="222"/>
      <c r="H100" s="242">
        <v>0.97299999999999998</v>
      </c>
      <c r="I100" s="243">
        <v>2.9</v>
      </c>
      <c r="J100" s="242"/>
      <c r="K100" s="242">
        <v>0.97299999999999998</v>
      </c>
      <c r="L100" s="243">
        <v>2.9</v>
      </c>
      <c r="N100" s="243">
        <v>-1.7549999999999999</v>
      </c>
    </row>
    <row r="101" spans="2:14" ht="12" customHeight="1">
      <c r="C101" s="222" t="s">
        <v>257</v>
      </c>
      <c r="D101" s="209"/>
      <c r="E101" s="222"/>
      <c r="F101" s="222"/>
      <c r="G101" s="222"/>
      <c r="H101" s="242">
        <v>-4</v>
      </c>
      <c r="I101" s="243">
        <v>0</v>
      </c>
      <c r="J101" s="242"/>
      <c r="K101" s="242">
        <v>-4</v>
      </c>
      <c r="L101" s="243">
        <v>0</v>
      </c>
      <c r="M101" s="209"/>
      <c r="N101" s="243">
        <v>0</v>
      </c>
    </row>
    <row r="102" spans="2:14" ht="12" customHeight="1">
      <c r="C102" s="222" t="s">
        <v>5</v>
      </c>
      <c r="D102" s="209"/>
      <c r="E102" s="222"/>
      <c r="F102" s="222"/>
      <c r="G102" s="222"/>
      <c r="H102" s="242">
        <v>-1.0890160000000012E-2</v>
      </c>
      <c r="I102" s="243">
        <v>0</v>
      </c>
      <c r="J102" s="242"/>
      <c r="K102" s="242">
        <v>-1.0890160000000012E-2</v>
      </c>
      <c r="L102" s="243">
        <v>0</v>
      </c>
      <c r="M102" s="209"/>
      <c r="N102" s="243">
        <v>-4.0199999999999996</v>
      </c>
    </row>
    <row r="103" spans="2:14" s="209" customFormat="1" ht="12" customHeight="1">
      <c r="C103" s="219" t="s">
        <v>58</v>
      </c>
      <c r="D103" s="220"/>
      <c r="E103" s="220"/>
      <c r="F103" s="221"/>
      <c r="G103" s="222"/>
      <c r="H103" s="223">
        <f>SUM(H99:H102)</f>
        <v>-3.0378901600000003</v>
      </c>
      <c r="I103" s="223">
        <v>2.9</v>
      </c>
      <c r="J103" s="224"/>
      <c r="K103" s="223">
        <f>SUM(K99:K102)</f>
        <v>-3.0378901600000003</v>
      </c>
      <c r="L103" s="223">
        <v>2.9</v>
      </c>
      <c r="N103" s="223">
        <v>-5.5720355799999997</v>
      </c>
    </row>
    <row r="104" spans="2:14" ht="12" customHeight="1"/>
    <row r="105" spans="2:14" ht="12" customHeight="1"/>
    <row r="106" spans="2:14" ht="12" customHeight="1"/>
    <row r="107" spans="2:14" ht="12" customHeight="1"/>
    <row r="108" spans="2:14" ht="12" customHeight="1">
      <c r="B108" s="2" t="s">
        <v>215</v>
      </c>
    </row>
    <row r="109" spans="2:14" ht="12" customHeight="1"/>
    <row r="110" spans="2:14" ht="12" customHeight="1"/>
    <row r="111" spans="2:14" ht="12" customHeight="1"/>
    <row r="112" spans="2:14" ht="12" customHeight="1">
      <c r="B112" s="2" t="s">
        <v>200</v>
      </c>
    </row>
    <row r="113" spans="2:14" ht="12" customHeight="1">
      <c r="B113" s="2"/>
    </row>
    <row r="114" spans="2:14" ht="12" customHeight="1" thickBot="1">
      <c r="C114" s="105" t="s">
        <v>90</v>
      </c>
      <c r="D114" s="105"/>
      <c r="E114" s="105"/>
      <c r="F114" s="105"/>
      <c r="G114" s="105"/>
      <c r="H114" s="106"/>
      <c r="I114" s="105"/>
      <c r="J114" s="105"/>
      <c r="K114" s="105"/>
      <c r="L114" s="105"/>
      <c r="M114" s="11"/>
      <c r="N114" s="11"/>
    </row>
    <row r="115" spans="2:14" ht="12" customHeight="1">
      <c r="C115" s="107"/>
      <c r="D115" s="107"/>
      <c r="E115" s="107"/>
      <c r="F115" s="107"/>
      <c r="G115" s="107"/>
      <c r="H115" s="329" t="s">
        <v>11</v>
      </c>
      <c r="I115" s="329"/>
      <c r="J115" s="329"/>
      <c r="K115" s="327" t="s">
        <v>7</v>
      </c>
      <c r="L115" s="327"/>
      <c r="N115" s="3" t="s">
        <v>116</v>
      </c>
    </row>
    <row r="116" spans="2:14" ht="12" customHeight="1">
      <c r="C116" s="107"/>
      <c r="D116" s="107"/>
      <c r="E116" s="107"/>
      <c r="F116" s="107"/>
      <c r="G116" s="107"/>
      <c r="H116" s="328" t="s">
        <v>3</v>
      </c>
      <c r="I116" s="328"/>
      <c r="J116" s="328"/>
      <c r="K116" s="315" t="s">
        <v>3</v>
      </c>
      <c r="L116" s="315"/>
      <c r="M116" s="101"/>
      <c r="N116" s="54" t="s">
        <v>4</v>
      </c>
    </row>
    <row r="117" spans="2:14" ht="12" customHeight="1">
      <c r="C117" s="82" t="s">
        <v>12</v>
      </c>
      <c r="D117" s="108"/>
      <c r="E117" s="108"/>
      <c r="F117" s="108"/>
      <c r="G117" s="55"/>
      <c r="H117" s="60">
        <v>2022</v>
      </c>
      <c r="I117" s="62">
        <v>2021</v>
      </c>
      <c r="K117" s="60">
        <v>2022</v>
      </c>
      <c r="L117" s="62">
        <v>2021</v>
      </c>
      <c r="N117" s="51">
        <v>2021</v>
      </c>
    </row>
    <row r="118" spans="2:14" ht="12" customHeight="1">
      <c r="C118" s="63" t="s">
        <v>276</v>
      </c>
      <c r="E118" s="55"/>
      <c r="F118" s="55"/>
      <c r="G118" s="55"/>
      <c r="H118" s="95">
        <v>-24.5</v>
      </c>
      <c r="I118" s="95">
        <v>-21.7</v>
      </c>
      <c r="J118" s="95"/>
      <c r="K118" s="95">
        <v>-24.5</v>
      </c>
      <c r="L118" s="95">
        <v>-21.7</v>
      </c>
      <c r="N118" s="95">
        <v>-98</v>
      </c>
    </row>
    <row r="119" spans="2:14" ht="12" customHeight="1">
      <c r="C119" s="63" t="s">
        <v>209</v>
      </c>
      <c r="E119" s="55"/>
      <c r="F119" s="55"/>
      <c r="G119" s="55"/>
      <c r="H119" s="95">
        <v>-1.8</v>
      </c>
      <c r="I119" s="95">
        <v>-2.4</v>
      </c>
      <c r="J119" s="95"/>
      <c r="K119" s="95">
        <v>-1.8</v>
      </c>
      <c r="L119" s="95">
        <v>-2.4</v>
      </c>
      <c r="N119" s="95">
        <v>-8.6999999999999993</v>
      </c>
    </row>
    <row r="120" spans="2:14" ht="12" customHeight="1">
      <c r="C120" s="63" t="s">
        <v>89</v>
      </c>
      <c r="E120" s="55"/>
      <c r="F120" s="55"/>
      <c r="G120" s="55"/>
      <c r="H120" s="95">
        <v>1.4999999999999993</v>
      </c>
      <c r="I120" s="95">
        <v>2.9</v>
      </c>
      <c r="J120" s="95"/>
      <c r="K120" s="95">
        <v>1.4999999999999993</v>
      </c>
      <c r="L120" s="95">
        <v>2.9</v>
      </c>
      <c r="N120" s="95">
        <v>7.2999999999999936</v>
      </c>
    </row>
    <row r="121" spans="2:14" ht="12" customHeight="1">
      <c r="C121" s="58" t="s">
        <v>58</v>
      </c>
      <c r="D121" s="4"/>
      <c r="E121" s="4"/>
      <c r="F121" s="111"/>
      <c r="G121" s="55"/>
      <c r="H121" s="96">
        <f>SUM(H118:H120)</f>
        <v>-24.8</v>
      </c>
      <c r="I121" s="96">
        <v>-21.2</v>
      </c>
      <c r="J121" s="93"/>
      <c r="K121" s="96">
        <f>SUM(K118:K120)</f>
        <v>-24.8</v>
      </c>
      <c r="L121" s="96">
        <v>-21.2</v>
      </c>
      <c r="N121" s="96">
        <v>-99.4</v>
      </c>
    </row>
    <row r="122" spans="2:14" ht="12" customHeight="1"/>
    <row r="123" spans="2:14" s="209" customFormat="1" ht="12" customHeight="1">
      <c r="N123" s="171"/>
    </row>
    <row r="124" spans="2:14" ht="12" customHeight="1">
      <c r="B124" s="2" t="s">
        <v>201</v>
      </c>
    </row>
    <row r="125" spans="2:14" ht="12" customHeight="1">
      <c r="B125" s="2"/>
    </row>
    <row r="126" spans="2:14" ht="12" customHeight="1" thickBot="1">
      <c r="C126" s="105" t="s">
        <v>91</v>
      </c>
      <c r="D126" s="105"/>
      <c r="E126" s="105"/>
      <c r="F126" s="105"/>
      <c r="G126" s="105"/>
      <c r="H126" s="106"/>
      <c r="I126" s="105"/>
      <c r="J126" s="105"/>
      <c r="K126" s="105"/>
      <c r="L126" s="105"/>
      <c r="M126" s="11"/>
      <c r="N126" s="11"/>
    </row>
    <row r="127" spans="2:14" ht="12" customHeight="1">
      <c r="C127" s="107"/>
      <c r="D127" s="107"/>
      <c r="E127" s="107"/>
      <c r="F127" s="107"/>
      <c r="G127" s="107"/>
      <c r="H127" s="329" t="s">
        <v>11</v>
      </c>
      <c r="I127" s="329"/>
      <c r="J127" s="329"/>
      <c r="K127" s="327" t="s">
        <v>7</v>
      </c>
      <c r="L127" s="327"/>
      <c r="N127" s="3" t="s">
        <v>116</v>
      </c>
    </row>
    <row r="128" spans="2:14" ht="12" customHeight="1">
      <c r="C128" s="107"/>
      <c r="D128" s="107"/>
      <c r="E128" s="107"/>
      <c r="F128" s="107"/>
      <c r="G128" s="107"/>
      <c r="H128" s="328" t="s">
        <v>3</v>
      </c>
      <c r="I128" s="328"/>
      <c r="J128" s="328"/>
      <c r="K128" s="315" t="s">
        <v>3</v>
      </c>
      <c r="L128" s="315"/>
      <c r="M128" s="101"/>
      <c r="N128" s="54" t="s">
        <v>4</v>
      </c>
    </row>
    <row r="129" spans="2:14" ht="12" customHeight="1">
      <c r="C129" s="82" t="s">
        <v>12</v>
      </c>
      <c r="D129" s="108"/>
      <c r="E129" s="108"/>
      <c r="F129" s="108"/>
      <c r="G129" s="55"/>
      <c r="H129" s="60">
        <v>2022</v>
      </c>
      <c r="I129" s="62">
        <v>2021</v>
      </c>
      <c r="K129" s="60">
        <v>2022</v>
      </c>
      <c r="L129" s="62">
        <v>2021</v>
      </c>
      <c r="N129" s="54">
        <v>2021</v>
      </c>
    </row>
    <row r="130" spans="2:14" ht="12" customHeight="1">
      <c r="C130" s="63" t="s">
        <v>9</v>
      </c>
      <c r="D130" s="55"/>
      <c r="E130" s="55"/>
      <c r="F130" s="55"/>
      <c r="G130" s="55"/>
      <c r="H130" s="95">
        <v>0.1</v>
      </c>
      <c r="I130" s="95">
        <v>0</v>
      </c>
      <c r="K130" s="95">
        <v>0.1</v>
      </c>
      <c r="L130" s="95">
        <v>0</v>
      </c>
      <c r="N130" s="95">
        <v>0.3</v>
      </c>
    </row>
    <row r="131" spans="2:14" ht="12" customHeight="1">
      <c r="C131" s="73" t="s">
        <v>92</v>
      </c>
      <c r="E131" s="55"/>
      <c r="F131" s="55"/>
      <c r="G131" s="55"/>
      <c r="H131" s="95">
        <v>2.6</v>
      </c>
      <c r="I131" s="95">
        <v>-5.3</v>
      </c>
      <c r="J131" s="95"/>
      <c r="K131" s="95">
        <v>2.6</v>
      </c>
      <c r="L131" s="95">
        <v>-5.3</v>
      </c>
      <c r="N131" s="95">
        <v>-1</v>
      </c>
    </row>
    <row r="132" spans="2:14" ht="12" customHeight="1">
      <c r="C132" s="73" t="s">
        <v>250</v>
      </c>
      <c r="E132" s="55"/>
      <c r="F132" s="55"/>
      <c r="G132" s="55"/>
      <c r="H132" s="95">
        <v>0</v>
      </c>
      <c r="I132" s="95">
        <v>-7.7</v>
      </c>
      <c r="J132" s="95"/>
      <c r="K132" s="95">
        <v>-7.7</v>
      </c>
      <c r="L132" s="95">
        <v>-7.7</v>
      </c>
      <c r="N132" s="95">
        <v>-7.7</v>
      </c>
    </row>
    <row r="133" spans="2:14" ht="12" customHeight="1">
      <c r="C133" s="73" t="s">
        <v>241</v>
      </c>
      <c r="E133" s="55"/>
      <c r="F133" s="55"/>
      <c r="G133" s="55"/>
      <c r="H133" s="95">
        <v>0</v>
      </c>
      <c r="I133" s="95">
        <v>9.4</v>
      </c>
      <c r="J133" s="95"/>
      <c r="K133" s="95">
        <v>9.4</v>
      </c>
      <c r="L133" s="95">
        <v>9.4</v>
      </c>
      <c r="N133" s="95">
        <v>9.4</v>
      </c>
    </row>
    <row r="134" spans="2:14" ht="12" customHeight="1">
      <c r="C134" s="73" t="s">
        <v>240</v>
      </c>
      <c r="E134" s="55"/>
      <c r="F134" s="55"/>
      <c r="G134" s="55"/>
      <c r="H134" s="95">
        <v>1.9</v>
      </c>
      <c r="I134" s="95">
        <v>-7.9</v>
      </c>
      <c r="J134" s="95"/>
      <c r="K134" s="95">
        <v>0.9</v>
      </c>
      <c r="L134" s="95">
        <v>-7.9</v>
      </c>
      <c r="N134" s="95">
        <v>0.9</v>
      </c>
    </row>
    <row r="135" spans="2:14" ht="12" customHeight="1">
      <c r="C135" s="63" t="s">
        <v>93</v>
      </c>
      <c r="E135" s="55"/>
      <c r="F135" s="55"/>
      <c r="G135" s="55"/>
      <c r="H135" s="95">
        <v>-0.19999999999999973</v>
      </c>
      <c r="I135" s="95">
        <v>-0.5</v>
      </c>
      <c r="J135" s="95"/>
      <c r="K135" s="95">
        <v>-0.89999999999999947</v>
      </c>
      <c r="L135" s="95">
        <v>-0.5</v>
      </c>
      <c r="N135" s="95">
        <v>-1.2999999999999998</v>
      </c>
    </row>
    <row r="136" spans="2:14" ht="12" customHeight="1">
      <c r="C136" s="58" t="s">
        <v>58</v>
      </c>
      <c r="D136" s="4"/>
      <c r="E136" s="4"/>
      <c r="F136" s="111"/>
      <c r="G136" s="55"/>
      <c r="H136" s="96">
        <f>SUM(H130:H135)</f>
        <v>4.4000000000000004</v>
      </c>
      <c r="I136" s="96">
        <v>-12</v>
      </c>
      <c r="J136" s="93">
        <v>-121.60000000000001</v>
      </c>
      <c r="K136" s="96">
        <f>SUM(K130:K135)</f>
        <v>4.4000000000000012</v>
      </c>
      <c r="L136" s="96">
        <v>-12</v>
      </c>
      <c r="N136" s="96">
        <v>0.60000000000000009</v>
      </c>
    </row>
    <row r="137" spans="2:14" ht="12" customHeight="1"/>
    <row r="138" spans="2:14" ht="12" customHeight="1">
      <c r="B138" s="2" t="s">
        <v>202</v>
      </c>
    </row>
    <row r="139" spans="2:14" ht="12" customHeight="1">
      <c r="B139" s="2"/>
    </row>
    <row r="140" spans="2:14" ht="12" customHeight="1" thickBot="1">
      <c r="C140" s="105" t="s">
        <v>94</v>
      </c>
      <c r="D140" s="105"/>
      <c r="E140" s="105"/>
      <c r="F140" s="105"/>
      <c r="G140" s="105"/>
      <c r="H140" s="106"/>
      <c r="I140" s="105"/>
      <c r="J140" s="105"/>
      <c r="K140" s="105"/>
      <c r="L140" s="105"/>
      <c r="M140" s="11"/>
      <c r="N140" s="11"/>
    </row>
    <row r="141" spans="2:14" ht="12" customHeight="1">
      <c r="C141" s="107"/>
      <c r="D141" s="107"/>
      <c r="E141" s="107"/>
      <c r="F141" s="107"/>
      <c r="G141" s="107"/>
      <c r="H141" s="329" t="s">
        <v>11</v>
      </c>
      <c r="I141" s="329"/>
      <c r="J141" s="329"/>
      <c r="K141" s="327" t="s">
        <v>7</v>
      </c>
      <c r="L141" s="327"/>
      <c r="N141" s="3" t="s">
        <v>116</v>
      </c>
    </row>
    <row r="142" spans="2:14" ht="12" customHeight="1">
      <c r="C142" s="107"/>
      <c r="D142" s="107"/>
      <c r="E142" s="107"/>
      <c r="F142" s="107"/>
      <c r="G142" s="107"/>
      <c r="H142" s="328" t="s">
        <v>3</v>
      </c>
      <c r="I142" s="328"/>
      <c r="J142" s="328"/>
      <c r="K142" s="315" t="s">
        <v>3</v>
      </c>
      <c r="L142" s="315"/>
      <c r="M142" s="101"/>
      <c r="N142" s="54" t="s">
        <v>4</v>
      </c>
    </row>
    <row r="143" spans="2:14" ht="12" customHeight="1">
      <c r="C143" s="82" t="s">
        <v>12</v>
      </c>
      <c r="D143" s="108"/>
      <c r="E143" s="108"/>
      <c r="F143" s="108"/>
      <c r="G143" s="55"/>
      <c r="H143" s="60">
        <v>2022</v>
      </c>
      <c r="I143" s="62">
        <v>2021</v>
      </c>
      <c r="K143" s="60">
        <v>2022</v>
      </c>
      <c r="L143" s="62">
        <v>2021</v>
      </c>
      <c r="N143" s="54">
        <v>2021</v>
      </c>
    </row>
    <row r="144" spans="2:14" ht="12" customHeight="1">
      <c r="C144" s="63" t="s">
        <v>95</v>
      </c>
      <c r="D144" s="55"/>
      <c r="E144" s="55"/>
      <c r="F144" s="55"/>
      <c r="G144" s="55"/>
      <c r="H144" s="95">
        <v>-5</v>
      </c>
      <c r="I144" s="95">
        <v>-3.2</v>
      </c>
      <c r="K144" s="95">
        <v>-5</v>
      </c>
      <c r="L144" s="95">
        <v>-3.2</v>
      </c>
      <c r="N144" s="95">
        <v>-15.6</v>
      </c>
    </row>
    <row r="145" spans="2:14" ht="12" customHeight="1">
      <c r="C145" s="73" t="s">
        <v>96</v>
      </c>
      <c r="E145" s="55"/>
      <c r="F145" s="55"/>
      <c r="G145" s="55"/>
      <c r="H145" s="95">
        <v>0</v>
      </c>
      <c r="I145" s="95">
        <v>0</v>
      </c>
      <c r="J145" s="95"/>
      <c r="K145" s="95">
        <v>0</v>
      </c>
      <c r="L145" s="95">
        <v>0</v>
      </c>
      <c r="N145" s="95">
        <v>0</v>
      </c>
    </row>
    <row r="146" spans="2:14" ht="12" customHeight="1">
      <c r="C146" s="58" t="s">
        <v>58</v>
      </c>
      <c r="D146" s="4"/>
      <c r="E146" s="4"/>
      <c r="F146" s="111"/>
      <c r="G146" s="55"/>
      <c r="H146" s="96">
        <f>SUM(H144:H145)</f>
        <v>-5</v>
      </c>
      <c r="I146" s="96">
        <v>-3.2</v>
      </c>
      <c r="J146" s="93">
        <v>-121.60000000000001</v>
      </c>
      <c r="K146" s="96">
        <f>SUM(K144:K145)</f>
        <v>-5</v>
      </c>
      <c r="L146" s="96">
        <v>-3.2</v>
      </c>
      <c r="N146" s="96">
        <v>-15.6</v>
      </c>
    </row>
    <row r="147" spans="2:14" ht="12" customHeight="1"/>
    <row r="148" spans="2:14" ht="12" customHeight="1">
      <c r="B148" s="2" t="s">
        <v>203</v>
      </c>
    </row>
    <row r="149" spans="2:14" ht="12" customHeight="1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4"/>
    </row>
    <row r="150" spans="2:14" ht="12" customHeight="1" thickBot="1">
      <c r="C150" s="105" t="s">
        <v>97</v>
      </c>
      <c r="D150" s="105"/>
      <c r="E150" s="105"/>
      <c r="F150" s="105"/>
      <c r="G150" s="105"/>
      <c r="H150" s="106"/>
      <c r="I150" s="105"/>
      <c r="J150" s="105"/>
      <c r="K150" s="105"/>
      <c r="L150" s="105"/>
      <c r="M150" s="12"/>
      <c r="N150" s="12"/>
    </row>
    <row r="151" spans="2:14" ht="12" customHeight="1">
      <c r="C151" s="107"/>
      <c r="D151" s="107"/>
      <c r="E151" s="107"/>
      <c r="F151" s="107"/>
      <c r="G151" s="107"/>
      <c r="H151" s="329" t="s">
        <v>11</v>
      </c>
      <c r="I151" s="329"/>
      <c r="J151" s="329"/>
      <c r="K151" s="327" t="s">
        <v>7</v>
      </c>
      <c r="L151" s="327"/>
      <c r="M151" s="5"/>
      <c r="N151" s="64" t="s">
        <v>116</v>
      </c>
    </row>
    <row r="152" spans="2:14" ht="12" customHeight="1">
      <c r="C152" s="107"/>
      <c r="D152" s="107"/>
      <c r="E152" s="107"/>
      <c r="F152" s="107"/>
      <c r="G152" s="107"/>
      <c r="H152" s="328" t="s">
        <v>3</v>
      </c>
      <c r="I152" s="328"/>
      <c r="J152" s="328"/>
      <c r="K152" s="315" t="s">
        <v>3</v>
      </c>
      <c r="L152" s="315"/>
      <c r="M152" s="192"/>
      <c r="N152" s="193" t="s">
        <v>4</v>
      </c>
    </row>
    <row r="153" spans="2:14" ht="12" customHeight="1">
      <c r="C153" s="82" t="s">
        <v>12</v>
      </c>
      <c r="D153" s="108"/>
      <c r="E153" s="108"/>
      <c r="F153" s="108"/>
      <c r="G153" s="55"/>
      <c r="H153" s="60">
        <v>2022</v>
      </c>
      <c r="I153" s="62">
        <v>2021</v>
      </c>
      <c r="J153" s="5"/>
      <c r="K153" s="60">
        <v>2022</v>
      </c>
      <c r="L153" s="62">
        <v>2021</v>
      </c>
      <c r="M153" s="5"/>
      <c r="N153" s="193">
        <v>2021</v>
      </c>
    </row>
    <row r="154" spans="2:14" s="209" customFormat="1" ht="12" customHeight="1">
      <c r="C154" s="298" t="s">
        <v>98</v>
      </c>
      <c r="D154" s="222"/>
      <c r="E154" s="222"/>
      <c r="F154" s="222"/>
      <c r="G154" s="222"/>
      <c r="H154" s="242">
        <v>15.1</v>
      </c>
      <c r="I154" s="242">
        <v>3.1</v>
      </c>
      <c r="J154" s="299"/>
      <c r="K154" s="242">
        <f>H154</f>
        <v>15.1</v>
      </c>
      <c r="L154" s="242">
        <v>3.1</v>
      </c>
      <c r="M154" s="299"/>
      <c r="N154" s="242">
        <v>19.2</v>
      </c>
    </row>
    <row r="155" spans="2:14" s="209" customFormat="1" ht="12" customHeight="1">
      <c r="C155" s="300" t="s">
        <v>99</v>
      </c>
      <c r="D155" s="222"/>
      <c r="E155" s="222"/>
      <c r="F155" s="222"/>
      <c r="G155" s="222"/>
      <c r="H155" s="242">
        <v>2.7</v>
      </c>
      <c r="I155" s="242">
        <v>1.8</v>
      </c>
      <c r="J155" s="299"/>
      <c r="K155" s="242">
        <f>H155</f>
        <v>2.7</v>
      </c>
      <c r="L155" s="242">
        <v>1.8</v>
      </c>
      <c r="M155" s="299"/>
      <c r="N155" s="242">
        <v>12.1</v>
      </c>
    </row>
    <row r="156" spans="2:14" s="209" customFormat="1" ht="12" customHeight="1">
      <c r="C156" s="300" t="s">
        <v>234</v>
      </c>
      <c r="D156" s="222"/>
      <c r="E156" s="222"/>
      <c r="F156" s="222"/>
      <c r="G156" s="222"/>
      <c r="H156" s="242">
        <v>0.5</v>
      </c>
      <c r="I156" s="242">
        <v>1</v>
      </c>
      <c r="J156" s="299"/>
      <c r="K156" s="242">
        <f>H156</f>
        <v>0.5</v>
      </c>
      <c r="L156" s="242">
        <v>1</v>
      </c>
      <c r="M156" s="299"/>
      <c r="N156" s="242">
        <v>1.5</v>
      </c>
    </row>
    <row r="157" spans="2:14" s="209" customFormat="1" ht="12" customHeight="1">
      <c r="C157" s="301" t="s">
        <v>5</v>
      </c>
      <c r="D157" s="271"/>
      <c r="E157" s="271"/>
      <c r="F157" s="271"/>
      <c r="G157" s="222"/>
      <c r="H157" s="302">
        <v>0.6</v>
      </c>
      <c r="I157" s="302">
        <v>0.3</v>
      </c>
      <c r="J157" s="299"/>
      <c r="K157" s="302">
        <f>H157</f>
        <v>0.6</v>
      </c>
      <c r="L157" s="302">
        <v>0.3</v>
      </c>
      <c r="M157" s="299"/>
      <c r="N157" s="302">
        <v>0.6</v>
      </c>
    </row>
    <row r="158" spans="2:14" s="209" customFormat="1" ht="12" customHeight="1">
      <c r="C158" s="303" t="s">
        <v>100</v>
      </c>
      <c r="D158" s="222"/>
      <c r="E158" s="222"/>
      <c r="F158" s="222"/>
      <c r="G158" s="222"/>
      <c r="H158" s="224">
        <f>SUM(H154:H157)</f>
        <v>18.900000000000002</v>
      </c>
      <c r="I158" s="224">
        <v>6.2</v>
      </c>
      <c r="J158" s="304"/>
      <c r="K158" s="224">
        <f>SUM(K154:K157)</f>
        <v>18.900000000000002</v>
      </c>
      <c r="L158" s="224">
        <v>6.2</v>
      </c>
      <c r="M158" s="299"/>
      <c r="N158" s="224">
        <v>33.4</v>
      </c>
    </row>
    <row r="159" spans="2:14" s="209" customFormat="1" ht="12" customHeight="1">
      <c r="C159" s="298" t="s">
        <v>101</v>
      </c>
      <c r="D159" s="299"/>
      <c r="E159" s="222"/>
      <c r="F159" s="222"/>
      <c r="G159" s="222"/>
      <c r="H159" s="242">
        <v>-3.1</v>
      </c>
      <c r="I159" s="242">
        <v>2.1</v>
      </c>
      <c r="J159" s="242"/>
      <c r="K159" s="242">
        <f>H159</f>
        <v>-3.1</v>
      </c>
      <c r="L159" s="242">
        <v>2.1</v>
      </c>
      <c r="M159" s="299"/>
      <c r="N159" s="242">
        <v>2</v>
      </c>
    </row>
    <row r="160" spans="2:14" s="209" customFormat="1" ht="12" customHeight="1">
      <c r="C160" s="305" t="s">
        <v>102</v>
      </c>
      <c r="D160" s="306"/>
      <c r="E160" s="306"/>
      <c r="F160" s="221"/>
      <c r="G160" s="222"/>
      <c r="H160" s="223">
        <f>SUM(H158:H159)</f>
        <v>15.800000000000002</v>
      </c>
      <c r="I160" s="223">
        <v>8.3000000000000007</v>
      </c>
      <c r="J160" s="224"/>
      <c r="K160" s="223">
        <f>SUM(K158:K159)</f>
        <v>15.800000000000002</v>
      </c>
      <c r="L160" s="223">
        <f>+L158+L159</f>
        <v>8.3000000000000007</v>
      </c>
      <c r="M160" s="299"/>
      <c r="N160" s="223">
        <v>35.4</v>
      </c>
    </row>
    <row r="161" spans="2:14" s="209" customFormat="1" ht="12" customHeight="1">
      <c r="K161" s="307"/>
      <c r="N161" s="171"/>
    </row>
    <row r="162" spans="2:14" ht="12" customHeight="1">
      <c r="K162" s="164"/>
    </row>
    <row r="163" spans="2:14" ht="12" customHeight="1">
      <c r="K163" s="164"/>
    </row>
    <row r="164" spans="2:14" ht="12" customHeight="1">
      <c r="K164" s="164"/>
    </row>
    <row r="165" spans="2:14" ht="12" customHeight="1">
      <c r="B165" s="265" t="s">
        <v>204</v>
      </c>
      <c r="C165" s="5"/>
      <c r="K165" s="225"/>
    </row>
    <row r="166" spans="2:14" ht="12" customHeight="1"/>
    <row r="167" spans="2:14" ht="12" customHeight="1" thickBot="1">
      <c r="C167" s="105" t="s">
        <v>103</v>
      </c>
      <c r="D167" s="105"/>
      <c r="E167" s="105"/>
      <c r="F167" s="105"/>
      <c r="G167" s="105"/>
      <c r="H167" s="106"/>
      <c r="I167" s="105"/>
      <c r="J167" s="105"/>
      <c r="K167" s="105"/>
      <c r="L167" s="105"/>
      <c r="M167" s="11"/>
      <c r="N167" s="11"/>
    </row>
    <row r="168" spans="2:14" ht="12" customHeight="1">
      <c r="C168" s="107"/>
      <c r="D168" s="107"/>
      <c r="E168" s="107"/>
      <c r="F168" s="107"/>
      <c r="G168" s="107"/>
      <c r="H168" s="333" t="s">
        <v>3</v>
      </c>
      <c r="I168" s="333"/>
      <c r="J168" s="8"/>
      <c r="K168" s="315" t="s">
        <v>3</v>
      </c>
      <c r="L168" s="315"/>
      <c r="M168" s="8"/>
      <c r="N168" s="246" t="s">
        <v>4</v>
      </c>
    </row>
    <row r="169" spans="2:14" ht="12" customHeight="1">
      <c r="C169" s="82" t="s">
        <v>12</v>
      </c>
      <c r="D169" s="108"/>
      <c r="E169" s="108"/>
      <c r="F169" s="108"/>
      <c r="G169" s="108"/>
      <c r="H169" s="275">
        <v>2022</v>
      </c>
      <c r="I169" s="61">
        <v>2021</v>
      </c>
      <c r="J169" s="8"/>
      <c r="K169" s="60">
        <v>2022</v>
      </c>
      <c r="L169" s="62">
        <v>2021</v>
      </c>
      <c r="M169" s="8"/>
      <c r="N169" s="51">
        <v>2021</v>
      </c>
    </row>
    <row r="170" spans="2:14" ht="12" customHeight="1">
      <c r="C170" s="55" t="s">
        <v>104</v>
      </c>
      <c r="D170" s="55"/>
      <c r="E170" s="55"/>
      <c r="F170" s="55"/>
      <c r="G170" s="55"/>
      <c r="H170" s="95">
        <v>0</v>
      </c>
      <c r="I170" s="95">
        <v>9.9</v>
      </c>
      <c r="J170" s="8"/>
      <c r="K170" s="95">
        <v>0</v>
      </c>
      <c r="L170" s="95">
        <v>9.9</v>
      </c>
      <c r="M170" s="95"/>
      <c r="N170" s="95">
        <v>0</v>
      </c>
    </row>
    <row r="171" spans="2:14" ht="12" customHeight="1">
      <c r="C171" s="55" t="s">
        <v>105</v>
      </c>
      <c r="D171" s="55"/>
      <c r="E171" s="55"/>
      <c r="F171" s="55"/>
      <c r="G171" s="55"/>
      <c r="H171" s="95">
        <v>8.9</v>
      </c>
      <c r="I171" s="95">
        <v>37.4</v>
      </c>
      <c r="J171" s="8"/>
      <c r="K171" s="95">
        <f>+H171</f>
        <v>8.9</v>
      </c>
      <c r="L171" s="95">
        <v>37.4</v>
      </c>
      <c r="M171" s="95"/>
      <c r="N171" s="95">
        <v>13.936086540000002</v>
      </c>
    </row>
    <row r="172" spans="2:14" ht="12" customHeight="1">
      <c r="C172" s="55" t="s">
        <v>164</v>
      </c>
      <c r="D172" s="55"/>
      <c r="E172" s="55"/>
      <c r="F172" s="55"/>
      <c r="G172" s="55"/>
      <c r="H172" s="95">
        <v>45.6</v>
      </c>
      <c r="I172" s="95">
        <v>84.2</v>
      </c>
      <c r="J172" s="8"/>
      <c r="K172" s="95">
        <f>+H172</f>
        <v>45.6</v>
      </c>
      <c r="L172" s="95">
        <v>84.2</v>
      </c>
      <c r="M172" s="95"/>
      <c r="N172" s="95">
        <v>53.730097939999993</v>
      </c>
    </row>
    <row r="173" spans="2:14" ht="12" customHeight="1">
      <c r="C173" s="55" t="s">
        <v>210</v>
      </c>
      <c r="H173" s="95">
        <v>44.8</v>
      </c>
      <c r="I173" s="95">
        <v>71.3</v>
      </c>
      <c r="J173" s="8"/>
      <c r="K173" s="95">
        <f>+H173</f>
        <v>44.8</v>
      </c>
      <c r="L173" s="95">
        <v>71.3</v>
      </c>
      <c r="M173" s="95"/>
      <c r="N173" s="95">
        <v>49.286461840000015</v>
      </c>
    </row>
    <row r="174" spans="2:14" ht="12" customHeight="1">
      <c r="C174" s="55" t="s">
        <v>211</v>
      </c>
      <c r="D174" s="8"/>
      <c r="E174" s="8"/>
      <c r="F174" s="8"/>
      <c r="G174" s="8"/>
      <c r="H174" s="95">
        <v>109.1</v>
      </c>
      <c r="I174" s="95">
        <v>58.8</v>
      </c>
      <c r="J174" s="8"/>
      <c r="K174" s="95">
        <f>+H174</f>
        <v>109.1</v>
      </c>
      <c r="L174" s="95">
        <v>58.8</v>
      </c>
      <c r="M174" s="95"/>
      <c r="N174" s="95">
        <v>117.74735368</v>
      </c>
    </row>
    <row r="175" spans="2:14" ht="12" customHeight="1">
      <c r="C175" s="108" t="s">
        <v>212</v>
      </c>
      <c r="D175" s="101"/>
      <c r="E175" s="101"/>
      <c r="F175" s="101"/>
      <c r="G175" s="101"/>
      <c r="H175" s="114">
        <v>17</v>
      </c>
      <c r="I175" s="114">
        <v>0</v>
      </c>
      <c r="J175" s="8"/>
      <c r="K175" s="114">
        <f>+H175</f>
        <v>17</v>
      </c>
      <c r="L175" s="114">
        <v>0</v>
      </c>
      <c r="M175" s="95"/>
      <c r="N175" s="114">
        <v>0</v>
      </c>
    </row>
    <row r="176" spans="2:14" ht="12" customHeight="1">
      <c r="C176" s="63" t="s">
        <v>106</v>
      </c>
      <c r="H176" s="95">
        <f>SUM(H170:H175)</f>
        <v>225.39999999999998</v>
      </c>
      <c r="I176" s="95">
        <v>261.60000000000002</v>
      </c>
      <c r="J176" s="8"/>
      <c r="K176" s="95">
        <v>225.4</v>
      </c>
      <c r="L176" s="95">
        <v>261.60000000000002</v>
      </c>
      <c r="M176" s="95"/>
      <c r="N176" s="95">
        <v>234.6</v>
      </c>
    </row>
    <row r="177" spans="3:14" ht="12" customHeight="1">
      <c r="C177" s="63" t="s">
        <v>173</v>
      </c>
      <c r="H177" s="95">
        <v>175.6</v>
      </c>
      <c r="I177" s="95">
        <v>316.89999999999998</v>
      </c>
      <c r="J177" s="8"/>
      <c r="K177" s="95">
        <v>175.6</v>
      </c>
      <c r="L177" s="95">
        <v>316.89999999999998</v>
      </c>
      <c r="M177" s="95"/>
      <c r="N177" s="95">
        <v>181.00000000000003</v>
      </c>
    </row>
    <row r="178" spans="3:14" ht="12" customHeight="1">
      <c r="C178" s="58" t="s">
        <v>44</v>
      </c>
      <c r="D178" s="4"/>
      <c r="E178" s="4"/>
      <c r="F178" s="4"/>
      <c r="G178" s="4"/>
      <c r="H178" s="98">
        <v>401</v>
      </c>
      <c r="I178" s="98">
        <v>578.5</v>
      </c>
      <c r="J178" s="8"/>
      <c r="K178" s="98">
        <v>401</v>
      </c>
      <c r="L178" s="98">
        <v>578.5</v>
      </c>
      <c r="M178" s="95"/>
      <c r="N178" s="98">
        <v>415.6</v>
      </c>
    </row>
    <row r="179" spans="3:14" ht="12" customHeight="1">
      <c r="K179" s="7"/>
    </row>
    <row r="180" spans="3:14" ht="12" customHeight="1"/>
    <row r="181" spans="3:14" ht="12" customHeight="1" thickBot="1">
      <c r="C181" s="105" t="s">
        <v>182</v>
      </c>
      <c r="D181" s="105"/>
      <c r="E181" s="105"/>
      <c r="F181" s="105"/>
      <c r="G181" s="105"/>
      <c r="H181" s="106"/>
      <c r="I181" s="105"/>
      <c r="J181" s="105"/>
      <c r="K181" s="105"/>
      <c r="L181" s="105"/>
      <c r="M181" s="11"/>
      <c r="N181" s="11"/>
    </row>
    <row r="182" spans="3:14" ht="12" customHeight="1">
      <c r="C182" s="55"/>
      <c r="D182" s="55"/>
      <c r="E182" s="55"/>
      <c r="F182" s="55"/>
      <c r="G182" s="55"/>
      <c r="H182" s="329" t="s">
        <v>11</v>
      </c>
      <c r="I182" s="329"/>
      <c r="J182" s="329"/>
      <c r="K182" s="327" t="s">
        <v>7</v>
      </c>
      <c r="L182" s="327"/>
      <c r="M182" s="8"/>
      <c r="N182" s="3" t="s">
        <v>116</v>
      </c>
    </row>
    <row r="183" spans="3:14" ht="12" customHeight="1">
      <c r="C183" s="107"/>
      <c r="D183" s="107"/>
      <c r="E183" s="107"/>
      <c r="F183" s="107"/>
      <c r="G183" s="107"/>
      <c r="H183" s="328" t="s">
        <v>3</v>
      </c>
      <c r="I183" s="328"/>
      <c r="J183" s="244"/>
      <c r="K183" s="315" t="s">
        <v>3</v>
      </c>
      <c r="L183" s="315"/>
      <c r="M183" s="101"/>
      <c r="N183" s="54" t="s">
        <v>4</v>
      </c>
    </row>
    <row r="184" spans="3:14" ht="12" customHeight="1">
      <c r="C184" s="82" t="s">
        <v>12</v>
      </c>
      <c r="D184" s="108"/>
      <c r="E184" s="108"/>
      <c r="F184" s="108"/>
      <c r="G184" s="55"/>
      <c r="H184" s="60">
        <v>2022</v>
      </c>
      <c r="I184" s="62">
        <v>2021</v>
      </c>
      <c r="K184" s="60">
        <v>2022</v>
      </c>
      <c r="L184" s="62">
        <v>2021</v>
      </c>
      <c r="N184" s="54">
        <v>2021</v>
      </c>
    </row>
    <row r="185" spans="3:14" ht="12" customHeight="1">
      <c r="C185" s="145"/>
      <c r="D185" s="55"/>
      <c r="E185" s="55"/>
      <c r="F185" s="55"/>
      <c r="G185" s="55"/>
      <c r="H185" s="8"/>
      <c r="I185" s="8"/>
      <c r="K185" s="109"/>
      <c r="L185" s="110"/>
      <c r="N185" s="59"/>
    </row>
    <row r="186" spans="3:14" ht="12" customHeight="1">
      <c r="C186" s="3" t="s">
        <v>251</v>
      </c>
      <c r="G186" s="8"/>
      <c r="H186" s="161">
        <v>14.8</v>
      </c>
      <c r="I186" s="161">
        <v>79.8</v>
      </c>
      <c r="K186" s="161">
        <v>14.8</v>
      </c>
      <c r="L186" s="161">
        <v>79.8</v>
      </c>
      <c r="M186" s="161"/>
      <c r="N186" s="161">
        <v>247.7</v>
      </c>
    </row>
    <row r="187" spans="3:14" ht="12" customHeight="1">
      <c r="C187" s="3" t="s">
        <v>120</v>
      </c>
      <c r="G187" s="8"/>
      <c r="H187" s="161">
        <v>54.8</v>
      </c>
      <c r="I187" s="161">
        <v>49.2</v>
      </c>
      <c r="K187" s="161">
        <v>54.8</v>
      </c>
      <c r="L187" s="161">
        <v>49.2</v>
      </c>
      <c r="M187" s="161"/>
      <c r="N187" s="161">
        <v>220.4</v>
      </c>
    </row>
    <row r="188" spans="3:14" ht="12" customHeight="1">
      <c r="C188" s="3" t="s">
        <v>107</v>
      </c>
      <c r="G188" s="8"/>
      <c r="H188" s="161">
        <v>21.5</v>
      </c>
      <c r="I188" s="161">
        <v>43.3</v>
      </c>
      <c r="K188" s="161">
        <v>21.5</v>
      </c>
      <c r="L188" s="161">
        <v>43.3</v>
      </c>
      <c r="M188" s="161"/>
      <c r="N188" s="161">
        <v>127.2</v>
      </c>
    </row>
    <row r="189" spans="3:14" ht="12" customHeight="1">
      <c r="C189" s="3" t="s">
        <v>108</v>
      </c>
      <c r="G189" s="8"/>
      <c r="H189" s="161">
        <v>1.4999999999999993</v>
      </c>
      <c r="I189" s="161">
        <v>2.9</v>
      </c>
      <c r="K189" s="161">
        <v>1.4999999999999993</v>
      </c>
      <c r="L189" s="161">
        <v>2.9</v>
      </c>
      <c r="M189" s="161"/>
      <c r="N189" s="161">
        <v>7.2999999999999936</v>
      </c>
    </row>
    <row r="190" spans="3:14" ht="12" customHeight="1">
      <c r="C190" s="3" t="s">
        <v>109</v>
      </c>
      <c r="G190" s="8"/>
      <c r="H190" s="161">
        <v>6.4</v>
      </c>
      <c r="I190" s="161">
        <v>16.7</v>
      </c>
      <c r="K190" s="161">
        <v>6.4</v>
      </c>
      <c r="L190" s="161">
        <v>16.7</v>
      </c>
      <c r="M190" s="161"/>
      <c r="N190" s="161">
        <v>43.9</v>
      </c>
    </row>
    <row r="191" spans="3:14" ht="12" customHeight="1">
      <c r="C191" s="3" t="s">
        <v>80</v>
      </c>
      <c r="G191" s="8"/>
      <c r="H191" s="161">
        <v>-40.299999999999997</v>
      </c>
      <c r="I191" s="161">
        <v>-24.1</v>
      </c>
      <c r="K191" s="161">
        <v>-40.299999999999997</v>
      </c>
      <c r="L191" s="161">
        <v>-24.1</v>
      </c>
      <c r="M191" s="161"/>
      <c r="N191" s="161">
        <v>-151.19999999999999</v>
      </c>
    </row>
    <row r="192" spans="3:14" ht="12" customHeight="1">
      <c r="C192" s="3" t="s">
        <v>83</v>
      </c>
      <c r="G192" s="8"/>
      <c r="H192" s="161">
        <v>-3.8000000000000043</v>
      </c>
      <c r="I192" s="161">
        <v>-76.5</v>
      </c>
      <c r="K192" s="161">
        <v>-3.8</v>
      </c>
      <c r="L192" s="161">
        <v>-76.5</v>
      </c>
      <c r="M192" s="161"/>
      <c r="N192" s="161">
        <v>-214.2</v>
      </c>
    </row>
    <row r="193" spans="3:14" ht="12" customHeight="1">
      <c r="C193" s="54" t="s">
        <v>84</v>
      </c>
      <c r="D193" s="101"/>
      <c r="E193" s="101"/>
      <c r="F193" s="101"/>
      <c r="G193" s="8"/>
      <c r="H193" s="233">
        <v>0</v>
      </c>
      <c r="I193" s="233">
        <v>0</v>
      </c>
      <c r="K193" s="233">
        <v>0</v>
      </c>
      <c r="L193" s="233">
        <v>0</v>
      </c>
      <c r="M193" s="161"/>
      <c r="N193" s="233">
        <v>-13.6</v>
      </c>
    </row>
    <row r="194" spans="3:14" ht="12" customHeight="1">
      <c r="C194" s="334" t="s">
        <v>255</v>
      </c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</row>
    <row r="195" spans="3:14" ht="16.5" customHeight="1">
      <c r="C195" s="171"/>
      <c r="D195" s="264"/>
      <c r="E195" s="264"/>
      <c r="F195" s="264"/>
      <c r="G195" s="264"/>
      <c r="H195" s="264"/>
      <c r="I195" s="264"/>
      <c r="J195" s="264"/>
      <c r="K195" s="264"/>
      <c r="L195" s="264"/>
      <c r="M195" s="209"/>
      <c r="N195" s="171"/>
    </row>
    <row r="196" spans="3:14" ht="12" customHeight="1">
      <c r="H196" s="95"/>
      <c r="I196" s="110"/>
      <c r="K196" s="95"/>
      <c r="L196" s="95"/>
    </row>
    <row r="197" spans="3:14" ht="12" customHeight="1"/>
    <row r="198" spans="3:14" ht="12" customHeight="1" thickBot="1">
      <c r="C198" s="105" t="s">
        <v>264</v>
      </c>
      <c r="D198" s="105"/>
      <c r="E198" s="105"/>
      <c r="F198" s="105"/>
      <c r="G198" s="105"/>
      <c r="H198" s="106"/>
      <c r="I198" s="105"/>
      <c r="J198" s="105"/>
      <c r="K198" s="105"/>
      <c r="L198" s="105"/>
      <c r="M198" s="11"/>
      <c r="N198" s="11"/>
    </row>
    <row r="199" spans="3:14" ht="12" customHeight="1">
      <c r="E199" s="340"/>
      <c r="F199" s="340"/>
      <c r="G199" s="268"/>
      <c r="H199" s="329" t="s">
        <v>11</v>
      </c>
      <c r="I199" s="329"/>
      <c r="J199" s="267"/>
      <c r="K199" s="327" t="s">
        <v>7</v>
      </c>
      <c r="L199" s="327"/>
      <c r="M199" s="8"/>
      <c r="N199" s="3" t="s">
        <v>116</v>
      </c>
    </row>
    <row r="200" spans="3:14" ht="12" customHeight="1">
      <c r="D200" s="228"/>
      <c r="E200" s="228"/>
      <c r="F200" s="228"/>
      <c r="G200" s="228"/>
      <c r="H200" s="328" t="s">
        <v>3</v>
      </c>
      <c r="I200" s="328"/>
      <c r="J200" s="244"/>
      <c r="K200" s="315" t="s">
        <v>3</v>
      </c>
      <c r="L200" s="315"/>
      <c r="M200" s="101"/>
      <c r="N200" s="54" t="s">
        <v>4</v>
      </c>
    </row>
    <row r="201" spans="3:14" ht="12" customHeight="1">
      <c r="C201" s="227" t="s">
        <v>12</v>
      </c>
      <c r="D201" s="101"/>
      <c r="E201" s="230"/>
      <c r="F201" s="230"/>
      <c r="G201" s="230"/>
      <c r="H201" s="226">
        <v>2022</v>
      </c>
      <c r="I201" s="226">
        <v>2021</v>
      </c>
      <c r="J201" s="161"/>
      <c r="K201" s="226">
        <v>2022</v>
      </c>
      <c r="L201" s="226">
        <v>2021</v>
      </c>
      <c r="N201" s="54">
        <v>2021</v>
      </c>
    </row>
    <row r="202" spans="3:14" ht="12" customHeight="1">
      <c r="C202" s="228" t="s">
        <v>243</v>
      </c>
      <c r="E202" s="102"/>
      <c r="F202" s="102"/>
      <c r="G202" s="102"/>
      <c r="H202" s="102">
        <v>121.3</v>
      </c>
      <c r="I202" s="102">
        <v>260.60000000000002</v>
      </c>
      <c r="J202" s="102"/>
      <c r="K202" s="102">
        <f>+H202</f>
        <v>121.3</v>
      </c>
      <c r="L202" s="102">
        <f>+I202</f>
        <v>260.60000000000002</v>
      </c>
      <c r="N202" s="102">
        <v>140.9</v>
      </c>
    </row>
    <row r="203" spans="3:14" ht="12" customHeight="1">
      <c r="C203" s="228" t="s">
        <v>5</v>
      </c>
      <c r="E203" s="102"/>
      <c r="F203" s="102"/>
      <c r="G203" s="102"/>
      <c r="H203" s="102">
        <v>193.3</v>
      </c>
      <c r="I203" s="102">
        <v>165.4</v>
      </c>
      <c r="J203" s="102"/>
      <c r="K203" s="102">
        <f>+H203</f>
        <v>193.3</v>
      </c>
      <c r="L203" s="102">
        <f>+I203</f>
        <v>165.4</v>
      </c>
      <c r="N203" s="102">
        <v>207.1</v>
      </c>
    </row>
    <row r="204" spans="3:14" ht="12" customHeight="1">
      <c r="C204" s="229" t="s">
        <v>244</v>
      </c>
      <c r="D204" s="4"/>
      <c r="E204" s="231"/>
      <c r="F204" s="231"/>
      <c r="G204" s="231"/>
      <c r="H204" s="104">
        <f>SUM(H202:H203)</f>
        <v>314.60000000000002</v>
      </c>
      <c r="I204" s="104">
        <f>SUM(I202:I203)</f>
        <v>426</v>
      </c>
      <c r="J204" s="102"/>
      <c r="K204" s="104">
        <f>SUM(K202:K203)</f>
        <v>314.60000000000002</v>
      </c>
      <c r="L204" s="104">
        <f>SUM(L202:L203)</f>
        <v>426</v>
      </c>
      <c r="N204" s="104">
        <f>SUM(N202:N203)</f>
        <v>348</v>
      </c>
    </row>
    <row r="205" spans="3:14" ht="12" customHeight="1">
      <c r="C205" s="228" t="s">
        <v>245</v>
      </c>
      <c r="E205" s="102"/>
      <c r="F205" s="102"/>
      <c r="G205" s="102"/>
      <c r="H205" s="102">
        <v>112.7</v>
      </c>
      <c r="I205" s="102">
        <v>188.8</v>
      </c>
      <c r="J205" s="102"/>
      <c r="K205" s="102">
        <f>+H205</f>
        <v>112.7</v>
      </c>
      <c r="L205" s="102">
        <f>+I205</f>
        <v>188.8</v>
      </c>
      <c r="N205" s="102">
        <v>108.6</v>
      </c>
    </row>
    <row r="206" spans="3:14" ht="12" customHeight="1"/>
    <row r="207" spans="3:14" ht="12" customHeight="1"/>
    <row r="208" spans="3:14" ht="12" customHeight="1" thickBot="1">
      <c r="C208" s="11" t="s">
        <v>266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50"/>
    </row>
    <row r="209" spans="2:14" ht="12" customHeight="1">
      <c r="H209" s="278">
        <v>2022</v>
      </c>
      <c r="I209" s="278">
        <v>2022</v>
      </c>
      <c r="J209" s="176"/>
      <c r="K209" s="278">
        <v>2022</v>
      </c>
    </row>
    <row r="210" spans="2:14" ht="12" customHeight="1">
      <c r="C210" s="227" t="s">
        <v>12</v>
      </c>
      <c r="D210" s="101"/>
      <c r="E210" s="101"/>
      <c r="F210" s="232"/>
      <c r="G210" s="232"/>
      <c r="H210" s="279" t="s">
        <v>0</v>
      </c>
      <c r="I210" s="279" t="s">
        <v>1</v>
      </c>
      <c r="J210" s="280"/>
      <c r="K210" s="280" t="s">
        <v>2</v>
      </c>
      <c r="L210" s="279" t="s">
        <v>246</v>
      </c>
      <c r="M210" s="217"/>
      <c r="N210" s="232" t="s">
        <v>58</v>
      </c>
    </row>
    <row r="211" spans="2:14" ht="12" customHeight="1">
      <c r="C211" s="282" t="s">
        <v>247</v>
      </c>
      <c r="D211" s="4"/>
      <c r="E211" s="4"/>
      <c r="F211" s="283"/>
      <c r="G211" s="284"/>
      <c r="H211" s="284">
        <v>64.2</v>
      </c>
      <c r="I211" s="284">
        <v>49.1</v>
      </c>
      <c r="J211" s="284"/>
      <c r="K211" s="284">
        <v>8</v>
      </c>
      <c r="L211" s="284">
        <v>0</v>
      </c>
      <c r="M211" s="281"/>
      <c r="N211" s="285">
        <f>SUM(G211:M211)</f>
        <v>121.30000000000001</v>
      </c>
    </row>
    <row r="212" spans="2:14" ht="12" customHeight="1"/>
    <row r="213" spans="2:14" ht="12" customHeight="1"/>
    <row r="214" spans="2:14" ht="12" customHeight="1">
      <c r="H214" s="95"/>
      <c r="I214" s="110"/>
      <c r="K214" s="95"/>
      <c r="L214" s="95"/>
    </row>
    <row r="215" spans="2:14" ht="12" customHeight="1">
      <c r="H215" s="95"/>
      <c r="I215" s="110"/>
      <c r="K215" s="95"/>
      <c r="L215" s="95"/>
    </row>
    <row r="216" spans="2:14" ht="12" customHeight="1">
      <c r="B216" s="182" t="s">
        <v>128</v>
      </c>
      <c r="C216" s="66"/>
      <c r="I216" s="110"/>
      <c r="K216" s="174"/>
      <c r="L216" s="174"/>
    </row>
    <row r="217" spans="2:14" ht="12" customHeight="1">
      <c r="H217" s="95"/>
      <c r="I217" s="110"/>
      <c r="K217" s="95"/>
      <c r="L217" s="95"/>
    </row>
    <row r="218" spans="2:14" ht="12" customHeight="1" thickBot="1">
      <c r="C218" s="105" t="s">
        <v>129</v>
      </c>
      <c r="D218" s="105"/>
      <c r="E218" s="105"/>
      <c r="F218" s="105"/>
      <c r="G218" s="105"/>
      <c r="H218" s="106"/>
      <c r="I218" s="105"/>
      <c r="J218" s="105"/>
      <c r="K218" s="105"/>
      <c r="L218" s="105"/>
      <c r="M218" s="11"/>
      <c r="N218" s="11"/>
    </row>
    <row r="219" spans="2:14" ht="12" customHeight="1">
      <c r="C219" s="107"/>
      <c r="D219" s="107"/>
      <c r="E219" s="107"/>
      <c r="F219" s="107"/>
      <c r="G219" s="107"/>
      <c r="J219" s="208"/>
      <c r="K219" s="333" t="s">
        <v>3</v>
      </c>
      <c r="L219" s="333"/>
      <c r="M219" s="245"/>
      <c r="N219" s="246" t="s">
        <v>4</v>
      </c>
    </row>
    <row r="220" spans="2:14" ht="12" customHeight="1">
      <c r="C220" s="82" t="s">
        <v>12</v>
      </c>
      <c r="D220" s="108"/>
      <c r="E220" s="108"/>
      <c r="F220" s="108"/>
      <c r="G220" s="108"/>
      <c r="H220" s="101"/>
      <c r="I220" s="101"/>
      <c r="J220" s="8"/>
      <c r="K220" s="60">
        <v>2022</v>
      </c>
      <c r="L220" s="62">
        <v>2021</v>
      </c>
      <c r="M220" s="5"/>
      <c r="N220" s="193">
        <v>2021</v>
      </c>
    </row>
    <row r="221" spans="2:14" ht="12" customHeight="1">
      <c r="C221" s="140" t="s">
        <v>121</v>
      </c>
      <c r="G221" s="8"/>
      <c r="J221" s="8"/>
      <c r="K221" s="95"/>
      <c r="L221" s="95"/>
      <c r="M221" s="5"/>
      <c r="N221" s="64"/>
    </row>
    <row r="222" spans="2:14" ht="12" customHeight="1">
      <c r="C222" s="63" t="s">
        <v>238</v>
      </c>
      <c r="D222" s="5"/>
      <c r="E222" s="5"/>
      <c r="F222" s="5"/>
      <c r="G222" s="6"/>
      <c r="J222" s="5"/>
      <c r="K222" s="95">
        <v>873</v>
      </c>
      <c r="L222" s="95">
        <v>873</v>
      </c>
      <c r="M222" s="5"/>
      <c r="N222" s="95">
        <v>873</v>
      </c>
    </row>
    <row r="223" spans="2:14" ht="12" customHeight="1">
      <c r="C223" s="63" t="s">
        <v>122</v>
      </c>
      <c r="G223" s="8"/>
      <c r="K223" s="95">
        <v>109.4</v>
      </c>
      <c r="L223" s="95">
        <v>109.4</v>
      </c>
      <c r="M223" s="5"/>
      <c r="N223" s="95">
        <v>109.4</v>
      </c>
    </row>
    <row r="224" spans="2:14" ht="12" customHeight="1">
      <c r="C224" s="63" t="s">
        <v>123</v>
      </c>
      <c r="G224" s="8"/>
      <c r="K224" s="95">
        <v>189.1</v>
      </c>
      <c r="L224" s="95">
        <v>189.1</v>
      </c>
      <c r="M224" s="5"/>
      <c r="N224" s="95">
        <v>189.1</v>
      </c>
    </row>
    <row r="225" spans="3:14" ht="12" customHeight="1">
      <c r="C225" s="140" t="s">
        <v>124</v>
      </c>
      <c r="G225" s="8"/>
      <c r="K225" s="95"/>
      <c r="L225" s="95"/>
      <c r="M225" s="5"/>
      <c r="N225" s="95"/>
    </row>
    <row r="226" spans="3:14" ht="12" customHeight="1">
      <c r="C226" s="63" t="s">
        <v>235</v>
      </c>
      <c r="G226" s="8"/>
      <c r="K226" s="95">
        <v>8.8000000000000007</v>
      </c>
      <c r="L226" s="95">
        <v>12.1</v>
      </c>
      <c r="M226" s="5"/>
      <c r="N226" s="95">
        <v>8.6</v>
      </c>
    </row>
    <row r="227" spans="3:14" ht="12" customHeight="1">
      <c r="C227" s="58" t="s">
        <v>130</v>
      </c>
      <c r="D227" s="4"/>
      <c r="E227" s="4"/>
      <c r="F227" s="4"/>
      <c r="G227" s="4"/>
      <c r="H227" s="4"/>
      <c r="I227" s="4"/>
      <c r="K227" s="96">
        <f>SUM(K222:K226)</f>
        <v>1180.3</v>
      </c>
      <c r="L227" s="96">
        <v>1183.5999999999999</v>
      </c>
      <c r="M227" s="9"/>
      <c r="N227" s="96">
        <v>1180.0999999999999</v>
      </c>
    </row>
    <row r="228" spans="3:14" ht="12" customHeight="1">
      <c r="C228" s="63" t="s">
        <v>192</v>
      </c>
      <c r="D228" s="8"/>
      <c r="E228" s="8"/>
      <c r="F228" s="8"/>
      <c r="G228" s="8"/>
      <c r="K228" s="95">
        <v>-209.8</v>
      </c>
      <c r="L228" s="156">
        <v>0</v>
      </c>
      <c r="M228" s="6"/>
      <c r="N228" s="156">
        <v>-162.6</v>
      </c>
    </row>
    <row r="229" spans="3:14" ht="12" customHeight="1">
      <c r="C229" s="63" t="s">
        <v>125</v>
      </c>
      <c r="D229" s="8"/>
      <c r="E229" s="8"/>
      <c r="F229" s="8"/>
      <c r="G229" s="8"/>
      <c r="K229" s="95">
        <v>-26.7</v>
      </c>
      <c r="L229" s="156">
        <v>-39</v>
      </c>
      <c r="M229" s="6"/>
      <c r="N229" s="156">
        <v>-29.6</v>
      </c>
    </row>
    <row r="230" spans="3:14" ht="12" customHeight="1">
      <c r="C230" s="63" t="s">
        <v>236</v>
      </c>
      <c r="D230" s="6"/>
      <c r="E230" s="6"/>
      <c r="F230" s="6"/>
      <c r="G230" s="6"/>
      <c r="K230" s="95">
        <v>-8.1</v>
      </c>
      <c r="L230" s="156">
        <v>-12.9</v>
      </c>
      <c r="M230" s="6"/>
      <c r="N230" s="156">
        <v>-9.3000000000000007</v>
      </c>
    </row>
    <row r="231" spans="3:14" ht="12" customHeight="1">
      <c r="C231" s="63" t="s">
        <v>237</v>
      </c>
      <c r="D231" s="6"/>
      <c r="E231" s="6"/>
      <c r="F231" s="6"/>
      <c r="G231" s="6"/>
      <c r="K231" s="95">
        <v>-4.7</v>
      </c>
      <c r="L231" s="156">
        <v>-8.6999999999999993</v>
      </c>
      <c r="M231" s="6"/>
      <c r="N231" s="156">
        <v>-5.0999999999999996</v>
      </c>
    </row>
    <row r="232" spans="3:14" ht="12" customHeight="1">
      <c r="C232" s="58" t="s">
        <v>193</v>
      </c>
      <c r="D232" s="4"/>
      <c r="E232" s="4"/>
      <c r="F232" s="4"/>
      <c r="G232" s="4"/>
      <c r="H232" s="4"/>
      <c r="I232" s="4"/>
      <c r="K232" s="96">
        <f>ROUND(SUM(K227:K231),1)</f>
        <v>931</v>
      </c>
      <c r="L232" s="96">
        <f>ROUND(SUM(L227:L231),1)</f>
        <v>1123</v>
      </c>
      <c r="M232" s="9"/>
      <c r="N232" s="96">
        <v>973.5</v>
      </c>
    </row>
    <row r="233" spans="3:14" ht="12" customHeight="1">
      <c r="C233" s="266" t="s">
        <v>262</v>
      </c>
      <c r="D233" s="218"/>
      <c r="E233" s="218"/>
      <c r="F233" s="218"/>
      <c r="G233" s="218"/>
      <c r="H233" s="5"/>
      <c r="I233" s="5"/>
      <c r="J233" s="207"/>
      <c r="K233" s="95"/>
      <c r="L233" s="110"/>
      <c r="M233" s="218"/>
      <c r="N233" s="95"/>
    </row>
    <row r="234" spans="3:14" ht="12" customHeight="1">
      <c r="C234" s="66"/>
      <c r="D234" s="8"/>
      <c r="E234" s="8"/>
      <c r="F234" s="8"/>
      <c r="G234" s="8"/>
      <c r="K234" s="95"/>
      <c r="L234" s="110"/>
      <c r="M234" s="6"/>
      <c r="N234" s="95"/>
    </row>
    <row r="235" spans="3:14" ht="12" customHeight="1">
      <c r="C235" s="63"/>
      <c r="K235" s="95"/>
      <c r="L235" s="110"/>
      <c r="M235" s="95"/>
      <c r="N235" s="95"/>
    </row>
    <row r="236" spans="3:14" ht="12" customHeight="1" thickBot="1">
      <c r="C236" s="139" t="s">
        <v>126</v>
      </c>
      <c r="D236" s="105"/>
      <c r="E236" s="105"/>
      <c r="F236" s="105"/>
      <c r="G236" s="105"/>
      <c r="H236" s="11"/>
      <c r="I236" s="11"/>
      <c r="J236" s="105"/>
      <c r="K236" s="106"/>
      <c r="L236" s="105"/>
      <c r="M236" s="12"/>
      <c r="N236" s="12"/>
    </row>
    <row r="237" spans="3:14" ht="12" customHeight="1">
      <c r="C237" s="107"/>
      <c r="D237" s="107"/>
      <c r="E237" s="107"/>
      <c r="F237" s="107"/>
      <c r="G237" s="107"/>
      <c r="J237" s="208"/>
      <c r="K237" s="333" t="s">
        <v>3</v>
      </c>
      <c r="L237" s="333"/>
      <c r="M237" s="247"/>
      <c r="N237" s="248" t="s">
        <v>4</v>
      </c>
    </row>
    <row r="238" spans="3:14" ht="12" customHeight="1">
      <c r="C238" s="82" t="s">
        <v>12</v>
      </c>
      <c r="D238" s="108"/>
      <c r="E238" s="108"/>
      <c r="F238" s="108"/>
      <c r="G238" s="108"/>
      <c r="H238" s="101"/>
      <c r="I238" s="101"/>
      <c r="J238" s="8"/>
      <c r="K238" s="60">
        <v>2022</v>
      </c>
      <c r="L238" s="62">
        <v>2021</v>
      </c>
      <c r="M238" s="5"/>
      <c r="N238" s="193">
        <v>2021</v>
      </c>
    </row>
    <row r="239" spans="3:14" ht="12" customHeight="1">
      <c r="C239" s="140" t="s">
        <v>121</v>
      </c>
      <c r="G239" s="8"/>
      <c r="K239" s="95"/>
      <c r="L239" s="95"/>
      <c r="M239" s="95"/>
      <c r="N239" s="95"/>
    </row>
    <row r="240" spans="3:14" ht="12" customHeight="1">
      <c r="C240" s="63" t="s">
        <v>127</v>
      </c>
      <c r="G240" s="8"/>
      <c r="K240" s="95">
        <v>19.600000000000001</v>
      </c>
      <c r="L240" s="95">
        <v>22.3</v>
      </c>
      <c r="M240" s="95"/>
      <c r="N240" s="95">
        <v>17.3</v>
      </c>
    </row>
    <row r="241" spans="3:14" ht="12" customHeight="1">
      <c r="C241" s="58" t="s">
        <v>58</v>
      </c>
      <c r="D241" s="13"/>
      <c r="E241" s="13"/>
      <c r="F241" s="13"/>
      <c r="G241" s="13"/>
      <c r="H241" s="4"/>
      <c r="I241" s="4"/>
      <c r="K241" s="96">
        <f>SUM(K240:K240)</f>
        <v>19.600000000000001</v>
      </c>
      <c r="L241" s="96">
        <v>22.3</v>
      </c>
      <c r="M241" s="95"/>
      <c r="N241" s="96">
        <v>17.3</v>
      </c>
    </row>
    <row r="242" spans="3:14" ht="12" customHeight="1">
      <c r="C242" s="63"/>
      <c r="M242" s="95"/>
      <c r="N242" s="95"/>
    </row>
    <row r="243" spans="3:14" ht="12" customHeight="1" thickBot="1">
      <c r="C243" s="139" t="s">
        <v>144</v>
      </c>
      <c r="D243" s="105"/>
      <c r="E243" s="105"/>
      <c r="F243" s="105"/>
      <c r="G243" s="105"/>
      <c r="H243" s="11"/>
      <c r="I243" s="11"/>
      <c r="J243" s="55"/>
      <c r="K243" s="105"/>
      <c r="L243" s="105"/>
      <c r="M243" s="50"/>
      <c r="N243" s="50"/>
    </row>
    <row r="244" spans="3:14" ht="12" customHeight="1">
      <c r="C244" s="107"/>
      <c r="D244" s="107"/>
      <c r="E244" s="107"/>
      <c r="F244" s="107"/>
      <c r="G244" s="107"/>
      <c r="J244" s="183"/>
      <c r="K244" s="333" t="s">
        <v>3</v>
      </c>
      <c r="L244" s="333"/>
      <c r="M244" s="246"/>
      <c r="N244" s="246" t="s">
        <v>4</v>
      </c>
    </row>
    <row r="245" spans="3:14" ht="12" customHeight="1">
      <c r="C245" s="108" t="s">
        <v>12</v>
      </c>
      <c r="D245" s="108"/>
      <c r="E245" s="108"/>
      <c r="F245" s="108"/>
      <c r="G245" s="108"/>
      <c r="H245" s="101"/>
      <c r="I245" s="101"/>
      <c r="J245" s="59"/>
      <c r="K245" s="60">
        <v>2022</v>
      </c>
      <c r="L245" s="62">
        <v>2021</v>
      </c>
      <c r="M245" s="3"/>
      <c r="N245" s="54">
        <v>2021</v>
      </c>
    </row>
    <row r="246" spans="3:14" ht="12" customHeight="1">
      <c r="C246" s="63" t="s">
        <v>183</v>
      </c>
      <c r="D246" s="55"/>
      <c r="E246" s="55"/>
      <c r="F246" s="55"/>
      <c r="G246" s="55"/>
      <c r="J246" s="157"/>
      <c r="K246" s="161">
        <f>-K227</f>
        <v>-1180.3</v>
      </c>
      <c r="L246" s="161">
        <v>-1183.5999999999999</v>
      </c>
      <c r="M246" s="161"/>
      <c r="N246" s="161">
        <v>-1180.0999999999999</v>
      </c>
    </row>
    <row r="247" spans="3:14" ht="12" customHeight="1">
      <c r="C247" s="55" t="s">
        <v>39</v>
      </c>
      <c r="D247" s="55"/>
      <c r="E247" s="55"/>
      <c r="F247" s="55"/>
      <c r="G247" s="55"/>
      <c r="J247" s="59"/>
      <c r="K247" s="161">
        <v>163.9</v>
      </c>
      <c r="L247" s="161">
        <v>143.9</v>
      </c>
      <c r="M247" s="161"/>
      <c r="N247" s="161">
        <v>170</v>
      </c>
    </row>
    <row r="248" spans="3:14" ht="12" customHeight="1">
      <c r="C248" s="55" t="s">
        <v>170</v>
      </c>
      <c r="D248" s="55"/>
      <c r="E248" s="55"/>
      <c r="F248" s="55"/>
      <c r="G248" s="55"/>
      <c r="J248" s="59"/>
      <c r="K248" s="161">
        <v>72.7</v>
      </c>
      <c r="L248" s="161">
        <v>71.900000000000006</v>
      </c>
      <c r="M248" s="161"/>
      <c r="N248" s="161">
        <v>73.7</v>
      </c>
    </row>
    <row r="249" spans="3:14" ht="12" customHeight="1">
      <c r="C249" s="58" t="s">
        <v>213</v>
      </c>
      <c r="D249" s="58"/>
      <c r="E249" s="58"/>
      <c r="F249" s="58"/>
      <c r="G249" s="58"/>
      <c r="H249" s="4"/>
      <c r="I249" s="4"/>
      <c r="J249" s="59"/>
      <c r="K249" s="160">
        <f>SUM(K246:K248)</f>
        <v>-943.69999999999993</v>
      </c>
      <c r="L249" s="160">
        <v>-967.79999999999984</v>
      </c>
      <c r="M249" s="162"/>
      <c r="N249" s="160">
        <v>-936.39999999999986</v>
      </c>
    </row>
    <row r="250" spans="3:14" ht="12" customHeight="1">
      <c r="C250" s="66"/>
      <c r="D250" s="66"/>
      <c r="E250" s="66"/>
      <c r="F250" s="66"/>
      <c r="G250" s="66"/>
      <c r="J250" s="59"/>
      <c r="K250" s="161"/>
      <c r="L250" s="161"/>
      <c r="M250" s="161"/>
      <c r="N250" s="161"/>
    </row>
    <row r="251" spans="3:14" ht="12" customHeight="1">
      <c r="C251" s="55" t="s">
        <v>176</v>
      </c>
      <c r="D251" s="55"/>
      <c r="E251" s="55"/>
      <c r="F251" s="55"/>
      <c r="G251" s="55"/>
      <c r="J251" s="157"/>
      <c r="K251" s="161">
        <v>-36</v>
      </c>
      <c r="L251" s="161">
        <v>-40.6</v>
      </c>
      <c r="M251" s="161"/>
      <c r="N251" s="161">
        <v>-35.9</v>
      </c>
    </row>
    <row r="252" spans="3:14" ht="12" customHeight="1">
      <c r="C252" s="55" t="s">
        <v>177</v>
      </c>
      <c r="D252" s="55"/>
      <c r="E252" s="55"/>
      <c r="F252" s="55"/>
      <c r="G252" s="55"/>
      <c r="J252" s="157"/>
      <c r="K252" s="161">
        <v>-70.5</v>
      </c>
      <c r="L252" s="161">
        <v>-108.4</v>
      </c>
      <c r="M252" s="161"/>
      <c r="N252" s="161">
        <v>-79</v>
      </c>
    </row>
    <row r="253" spans="3:14" ht="12" customHeight="1">
      <c r="C253" s="58" t="s">
        <v>214</v>
      </c>
      <c r="D253" s="111"/>
      <c r="E253" s="111"/>
      <c r="F253" s="111"/>
      <c r="G253" s="111"/>
      <c r="H253" s="4"/>
      <c r="I253" s="4"/>
      <c r="J253" s="59"/>
      <c r="K253" s="159">
        <f>SUM(K249:K252)</f>
        <v>-1050.1999999999998</v>
      </c>
      <c r="L253" s="159">
        <v>-1116.8</v>
      </c>
      <c r="M253" s="53"/>
      <c r="N253" s="159">
        <v>-1051.2999999999997</v>
      </c>
    </row>
    <row r="254" spans="3:14" ht="12" customHeight="1">
      <c r="C254" s="152"/>
      <c r="D254" s="55"/>
      <c r="E254" s="55"/>
      <c r="F254" s="55"/>
      <c r="G254" s="55"/>
      <c r="H254" s="109"/>
      <c r="I254" s="110"/>
      <c r="J254" s="59"/>
      <c r="K254" s="109"/>
      <c r="L254" s="110"/>
      <c r="M254" s="3"/>
      <c r="N254" s="59"/>
    </row>
    <row r="255" spans="3:14" ht="12" customHeight="1">
      <c r="D255" s="55"/>
      <c r="E255" s="55"/>
      <c r="F255" s="55"/>
      <c r="G255" s="55"/>
      <c r="H255" s="109"/>
      <c r="I255" s="110"/>
      <c r="J255" s="8"/>
      <c r="K255" s="109"/>
      <c r="L255" s="110"/>
      <c r="N255" s="59"/>
    </row>
    <row r="256" spans="3:14" ht="12" customHeight="1">
      <c r="H256" s="95"/>
      <c r="I256" s="110"/>
      <c r="K256" s="95"/>
      <c r="L256" s="95"/>
    </row>
    <row r="257" spans="2:14" ht="12" customHeight="1">
      <c r="H257" s="95"/>
      <c r="I257" s="110"/>
      <c r="K257" s="95"/>
      <c r="L257" s="95"/>
    </row>
    <row r="258" spans="2:14" ht="12" customHeight="1">
      <c r="B258" s="182" t="s">
        <v>131</v>
      </c>
      <c r="C258" s="66"/>
      <c r="H258" s="95"/>
      <c r="I258" s="110"/>
      <c r="K258" s="95"/>
      <c r="L258" s="95"/>
    </row>
    <row r="259" spans="2:14" ht="12" customHeight="1">
      <c r="H259" s="95"/>
      <c r="I259" s="110"/>
      <c r="K259" s="95"/>
      <c r="L259" s="95"/>
    </row>
    <row r="260" spans="2:14" ht="12" customHeight="1" thickBot="1">
      <c r="C260" s="141" t="s">
        <v>132</v>
      </c>
      <c r="D260" s="11"/>
      <c r="E260" s="11"/>
      <c r="F260" s="11"/>
      <c r="G260" s="11"/>
      <c r="M260" s="11"/>
      <c r="N260" s="11"/>
    </row>
    <row r="261" spans="2:14" ht="12" customHeight="1">
      <c r="C261" s="107"/>
      <c r="D261" s="107"/>
      <c r="E261" s="107"/>
      <c r="F261" s="107"/>
      <c r="G261" s="107"/>
      <c r="H261" s="329" t="s">
        <v>11</v>
      </c>
      <c r="I261" s="329"/>
      <c r="J261" s="329"/>
      <c r="K261" s="327" t="s">
        <v>7</v>
      </c>
      <c r="L261" s="327"/>
      <c r="M261" s="249"/>
      <c r="N261" s="250" t="s">
        <v>116</v>
      </c>
    </row>
    <row r="262" spans="2:14" ht="12" customHeight="1">
      <c r="C262" s="107"/>
      <c r="D262" s="107"/>
      <c r="E262" s="107"/>
      <c r="F262" s="107"/>
      <c r="G262" s="107"/>
      <c r="H262" s="328" t="s">
        <v>3</v>
      </c>
      <c r="I262" s="328"/>
      <c r="J262" s="328"/>
      <c r="K262" s="315" t="s">
        <v>3</v>
      </c>
      <c r="L262" s="315"/>
      <c r="M262" s="101"/>
      <c r="N262" s="54" t="s">
        <v>4</v>
      </c>
    </row>
    <row r="263" spans="2:14" ht="12" customHeight="1">
      <c r="C263" s="145"/>
      <c r="D263" s="55"/>
      <c r="E263" s="55"/>
      <c r="F263" s="55"/>
      <c r="G263" s="55"/>
      <c r="H263" s="60">
        <v>2022</v>
      </c>
      <c r="I263" s="62">
        <v>2021</v>
      </c>
      <c r="K263" s="60">
        <v>2022</v>
      </c>
      <c r="L263" s="62">
        <v>2021</v>
      </c>
      <c r="N263" s="54">
        <v>2021</v>
      </c>
    </row>
    <row r="264" spans="2:14" ht="12" customHeight="1">
      <c r="C264" s="142" t="s">
        <v>133</v>
      </c>
      <c r="H264" s="174">
        <v>-0.12288311422593946</v>
      </c>
      <c r="I264" s="174">
        <v>-0.10161888209530417</v>
      </c>
      <c r="J264" s="167"/>
      <c r="K264" s="168">
        <v>-0.12288311422593946</v>
      </c>
      <c r="L264" s="166">
        <v>-0.10161888209530417</v>
      </c>
      <c r="M264" s="167"/>
      <c r="N264" s="169">
        <v>-0.454201362439761</v>
      </c>
    </row>
    <row r="265" spans="2:14" ht="12" customHeight="1">
      <c r="C265" s="143" t="s">
        <v>134</v>
      </c>
      <c r="D265" s="101"/>
      <c r="E265" s="101"/>
      <c r="F265" s="101"/>
      <c r="G265" s="8"/>
      <c r="H265" s="175">
        <v>-0.12288311422593946</v>
      </c>
      <c r="I265" s="155">
        <v>-0.10161888209530417</v>
      </c>
      <c r="J265" s="167"/>
      <c r="K265" s="170">
        <v>-0.12288311422593946</v>
      </c>
      <c r="L265" s="155">
        <v>-0.10161888209530417</v>
      </c>
      <c r="M265" s="167"/>
      <c r="N265" s="155">
        <v>-0.454201362439761</v>
      </c>
    </row>
    <row r="266" spans="2:14" ht="12" customHeight="1">
      <c r="C266" s="144" t="s">
        <v>135</v>
      </c>
      <c r="F266" s="5"/>
      <c r="G266" s="5"/>
      <c r="H266" s="215">
        <v>400688821</v>
      </c>
      <c r="I266" s="215">
        <v>385143422</v>
      </c>
      <c r="J266" s="216"/>
      <c r="K266" s="215">
        <v>400688821</v>
      </c>
      <c r="L266" s="215">
        <v>385143422</v>
      </c>
      <c r="M266" s="216"/>
      <c r="N266" s="215">
        <v>394943743.68767124</v>
      </c>
    </row>
    <row r="267" spans="2:14" ht="12" customHeight="1">
      <c r="C267" s="144" t="s">
        <v>136</v>
      </c>
      <c r="H267" s="215">
        <v>430125716</v>
      </c>
      <c r="I267" s="215">
        <v>422967489</v>
      </c>
      <c r="J267" s="216"/>
      <c r="K267" s="215">
        <v>430125716</v>
      </c>
      <c r="L267" s="215">
        <v>422967489</v>
      </c>
      <c r="M267" s="216"/>
      <c r="N267" s="215">
        <v>424723593.85767126</v>
      </c>
    </row>
    <row r="268" spans="2:14" ht="12" customHeight="1">
      <c r="C268" s="144"/>
      <c r="H268" s="95"/>
      <c r="I268" s="110"/>
      <c r="J268" s="5"/>
      <c r="K268" s="95"/>
      <c r="L268" s="95"/>
    </row>
    <row r="269" spans="2:14" ht="12" customHeight="1">
      <c r="C269" s="144"/>
      <c r="H269" s="95"/>
      <c r="I269" s="110"/>
      <c r="K269" s="3"/>
      <c r="L269" s="95"/>
    </row>
    <row r="270" spans="2:14" ht="12" customHeight="1">
      <c r="H270" s="95"/>
      <c r="I270" s="110"/>
      <c r="K270" s="95"/>
      <c r="L270" s="95"/>
    </row>
    <row r="271" spans="2:14" ht="12" customHeight="1">
      <c r="H271" s="95"/>
      <c r="I271" s="210"/>
      <c r="K271" s="95"/>
      <c r="L271" s="95"/>
    </row>
    <row r="272" spans="2:14" ht="12" customHeight="1">
      <c r="B272" s="182" t="s">
        <v>137</v>
      </c>
      <c r="C272" s="146"/>
      <c r="H272" s="95"/>
      <c r="I272" s="210"/>
      <c r="K272" s="95"/>
      <c r="L272" s="95"/>
    </row>
    <row r="273" spans="2:14" ht="12" customHeight="1">
      <c r="H273" s="95"/>
      <c r="I273" s="110"/>
      <c r="K273" s="95"/>
      <c r="L273" s="95"/>
    </row>
    <row r="274" spans="2:14" ht="12" customHeight="1" thickBot="1">
      <c r="C274" s="105" t="s">
        <v>142</v>
      </c>
      <c r="D274" s="11"/>
      <c r="E274" s="11"/>
      <c r="F274" s="11"/>
      <c r="G274" s="11"/>
      <c r="M274" s="11"/>
      <c r="N274" s="11"/>
    </row>
    <row r="275" spans="2:14" ht="12" customHeight="1">
      <c r="C275" s="107"/>
      <c r="D275" s="107"/>
      <c r="E275" s="107"/>
      <c r="F275" s="107"/>
      <c r="G275" s="107"/>
      <c r="H275" s="329" t="s">
        <v>11</v>
      </c>
      <c r="I275" s="329"/>
      <c r="J275" s="329"/>
      <c r="K275" s="327" t="s">
        <v>7</v>
      </c>
      <c r="L275" s="327"/>
      <c r="N275" s="3" t="s">
        <v>116</v>
      </c>
    </row>
    <row r="276" spans="2:14" ht="12" customHeight="1">
      <c r="C276" s="107"/>
      <c r="D276" s="107"/>
      <c r="E276" s="107"/>
      <c r="F276" s="107"/>
      <c r="G276" s="107"/>
      <c r="H276" s="328" t="s">
        <v>3</v>
      </c>
      <c r="I276" s="328"/>
      <c r="J276" s="328"/>
      <c r="K276" s="315" t="s">
        <v>3</v>
      </c>
      <c r="L276" s="315"/>
      <c r="M276" s="101"/>
      <c r="N276" s="54" t="s">
        <v>4</v>
      </c>
    </row>
    <row r="277" spans="2:14" ht="12" customHeight="1">
      <c r="C277" s="82" t="s">
        <v>12</v>
      </c>
      <c r="D277" s="108"/>
      <c r="E277" s="108"/>
      <c r="F277" s="108"/>
      <c r="G277" s="55"/>
      <c r="H277" s="60">
        <v>2022</v>
      </c>
      <c r="I277" s="62">
        <v>2021</v>
      </c>
      <c r="K277" s="60">
        <v>2022</v>
      </c>
      <c r="L277" s="62">
        <v>2021</v>
      </c>
      <c r="N277" s="54">
        <v>2021</v>
      </c>
    </row>
    <row r="278" spans="2:14" ht="12" customHeight="1">
      <c r="H278" s="95"/>
      <c r="I278" s="95"/>
      <c r="J278" s="95"/>
      <c r="K278" s="95"/>
      <c r="L278" s="95"/>
      <c r="M278" s="95"/>
      <c r="N278" s="95"/>
    </row>
    <row r="279" spans="2:14" ht="12" customHeight="1">
      <c r="C279" s="63" t="s">
        <v>216</v>
      </c>
      <c r="H279" s="95">
        <v>12.4</v>
      </c>
      <c r="I279" s="95">
        <v>10</v>
      </c>
      <c r="J279" s="95"/>
      <c r="K279" s="95">
        <v>12.4</v>
      </c>
      <c r="L279" s="95">
        <v>10</v>
      </c>
      <c r="M279" s="95"/>
      <c r="N279" s="95">
        <v>14.78811</v>
      </c>
    </row>
    <row r="280" spans="2:14" ht="12" customHeight="1">
      <c r="C280" s="71" t="s">
        <v>138</v>
      </c>
      <c r="G280" s="8"/>
      <c r="H280" s="95">
        <v>0</v>
      </c>
      <c r="I280" s="95">
        <v>0</v>
      </c>
      <c r="J280" s="95"/>
      <c r="K280" s="95">
        <v>0</v>
      </c>
      <c r="L280" s="95">
        <v>0</v>
      </c>
      <c r="M280" s="95"/>
      <c r="N280" s="95">
        <v>0</v>
      </c>
    </row>
    <row r="281" spans="2:14" ht="12" customHeight="1">
      <c r="C281" s="113" t="s">
        <v>28</v>
      </c>
      <c r="D281" s="4"/>
      <c r="E281" s="4"/>
      <c r="F281" s="4"/>
      <c r="G281" s="8"/>
      <c r="H281" s="96">
        <f>SUM(H279:H280)</f>
        <v>12.4</v>
      </c>
      <c r="I281" s="96">
        <v>10</v>
      </c>
      <c r="J281" s="95"/>
      <c r="K281" s="96">
        <f>SUM(K279:K280)</f>
        <v>12.4</v>
      </c>
      <c r="L281" s="96">
        <v>10</v>
      </c>
      <c r="M281" s="95"/>
      <c r="N281" s="96">
        <v>14.78811</v>
      </c>
    </row>
    <row r="282" spans="2:14" ht="12" customHeight="1">
      <c r="C282" s="72" t="s">
        <v>139</v>
      </c>
      <c r="G282" s="8"/>
      <c r="H282" s="95">
        <v>2.2999999999999998</v>
      </c>
      <c r="I282" s="95">
        <v>1.2</v>
      </c>
      <c r="J282" s="95"/>
      <c r="K282" s="95">
        <v>2.2999999999999998</v>
      </c>
      <c r="L282" s="95">
        <v>1.2</v>
      </c>
      <c r="M282" s="95"/>
      <c r="N282" s="95">
        <v>4.5588670000000002</v>
      </c>
    </row>
    <row r="283" spans="2:14" ht="12" customHeight="1">
      <c r="C283" s="140" t="s">
        <v>140</v>
      </c>
      <c r="G283" s="8"/>
      <c r="H283" s="95">
        <v>0</v>
      </c>
      <c r="I283" s="95">
        <v>0</v>
      </c>
      <c r="J283" s="95"/>
      <c r="K283" s="95">
        <v>0</v>
      </c>
      <c r="L283" s="95">
        <v>0</v>
      </c>
      <c r="M283" s="95"/>
      <c r="N283" s="95">
        <v>0</v>
      </c>
    </row>
    <row r="284" spans="2:14" ht="12" customHeight="1">
      <c r="C284" s="113" t="s">
        <v>29</v>
      </c>
      <c r="D284" s="4"/>
      <c r="E284" s="4"/>
      <c r="F284" s="4"/>
      <c r="G284" s="8"/>
      <c r="H284" s="96">
        <f>SUM(H282:H283)</f>
        <v>2.2999999999999998</v>
      </c>
      <c r="I284" s="96">
        <v>1.2</v>
      </c>
      <c r="J284" s="95"/>
      <c r="K284" s="96">
        <f>SUM(K282:K283)</f>
        <v>2.2999999999999998</v>
      </c>
      <c r="L284" s="96">
        <v>1.2</v>
      </c>
      <c r="M284" s="95"/>
      <c r="N284" s="96">
        <v>4.5588670000000002</v>
      </c>
    </row>
    <row r="285" spans="2:14" ht="12" customHeight="1">
      <c r="C285" s="71"/>
      <c r="H285" s="95"/>
      <c r="I285" s="95"/>
      <c r="J285" s="95"/>
      <c r="K285" s="95"/>
      <c r="L285" s="95"/>
      <c r="M285" s="95"/>
      <c r="N285" s="95"/>
    </row>
    <row r="286" spans="2:14" ht="12" customHeight="1">
      <c r="H286" s="95"/>
      <c r="I286" s="95"/>
      <c r="J286" s="95"/>
      <c r="K286" s="95"/>
      <c r="L286" s="95"/>
      <c r="M286" s="95"/>
      <c r="N286" s="95"/>
    </row>
    <row r="287" spans="2:14" ht="12" customHeight="1">
      <c r="H287" s="95"/>
      <c r="I287" s="95"/>
      <c r="J287" s="95"/>
      <c r="K287" s="95"/>
      <c r="L287" s="95"/>
      <c r="M287" s="95"/>
      <c r="N287" s="95"/>
    </row>
    <row r="288" spans="2:14" ht="12" customHeight="1">
      <c r="B288" s="286" t="s">
        <v>141</v>
      </c>
      <c r="C288" s="287"/>
      <c r="H288" s="95"/>
      <c r="I288" s="95"/>
      <c r="J288" s="95"/>
      <c r="K288" s="95"/>
      <c r="L288" s="95"/>
      <c r="M288" s="95"/>
      <c r="N288" s="95"/>
    </row>
    <row r="289" spans="1:14" ht="12" customHeight="1">
      <c r="H289" s="95"/>
      <c r="I289" s="95"/>
      <c r="J289" s="95"/>
      <c r="K289" s="95"/>
      <c r="L289" s="95"/>
      <c r="M289" s="95"/>
      <c r="N289" s="95"/>
    </row>
    <row r="290" spans="1:14" ht="12" customHeight="1" thickBot="1">
      <c r="C290" s="105" t="s">
        <v>265</v>
      </c>
      <c r="D290" s="11"/>
      <c r="E290" s="11"/>
      <c r="F290" s="11"/>
      <c r="G290" s="11"/>
      <c r="M290" s="11"/>
      <c r="N290" s="11"/>
    </row>
    <row r="291" spans="1:14" ht="12" customHeight="1">
      <c r="C291" s="107"/>
      <c r="D291" s="107"/>
      <c r="E291" s="107"/>
      <c r="F291" s="107"/>
      <c r="G291" s="107"/>
      <c r="H291" s="329" t="s">
        <v>11</v>
      </c>
      <c r="I291" s="329"/>
      <c r="J291" s="329"/>
      <c r="K291" s="327" t="s">
        <v>7</v>
      </c>
      <c r="L291" s="327"/>
      <c r="N291" s="3" t="s">
        <v>116</v>
      </c>
    </row>
    <row r="292" spans="1:14" ht="12" customHeight="1">
      <c r="C292" s="107"/>
      <c r="D292" s="107"/>
      <c r="E292" s="107"/>
      <c r="F292" s="107"/>
      <c r="G292" s="107"/>
      <c r="H292" s="328" t="s">
        <v>3</v>
      </c>
      <c r="I292" s="328"/>
      <c r="J292" s="328"/>
      <c r="K292" s="315" t="s">
        <v>3</v>
      </c>
      <c r="L292" s="315"/>
      <c r="M292" s="101"/>
      <c r="N292" s="54" t="s">
        <v>4</v>
      </c>
    </row>
    <row r="293" spans="1:14" ht="12" customHeight="1">
      <c r="A293" s="5"/>
      <c r="C293" s="82" t="s">
        <v>12</v>
      </c>
      <c r="D293" s="108"/>
      <c r="E293" s="108"/>
      <c r="F293" s="108"/>
      <c r="G293" s="55"/>
      <c r="H293" s="60">
        <v>2022</v>
      </c>
      <c r="I293" s="62">
        <v>2021</v>
      </c>
      <c r="K293" s="60">
        <v>2022</v>
      </c>
      <c r="L293" s="62">
        <v>2021</v>
      </c>
      <c r="N293" s="54">
        <v>2021</v>
      </c>
    </row>
    <row r="294" spans="1:14" ht="12" customHeight="1">
      <c r="A294" s="5"/>
      <c r="C294" s="147" t="s">
        <v>143</v>
      </c>
      <c r="D294" s="55"/>
      <c r="E294" s="55"/>
      <c r="F294" s="55"/>
      <c r="G294" s="55"/>
      <c r="H294" s="93">
        <f>+'IS and OCI'!G19</f>
        <v>-23.637890160000012</v>
      </c>
      <c r="I294" s="93">
        <v>-2.3378439899999819</v>
      </c>
      <c r="J294" s="93"/>
      <c r="K294" s="93">
        <f>+'IS and OCI'!K19</f>
        <v>-23.637890160000012</v>
      </c>
      <c r="L294" s="93">
        <v>-2.3378439899999819</v>
      </c>
      <c r="M294" s="93"/>
      <c r="N294" s="93">
        <v>-66.183986470000036</v>
      </c>
    </row>
    <row r="295" spans="1:14" ht="12" customHeight="1">
      <c r="A295" s="5"/>
      <c r="C295" s="63" t="s">
        <v>19</v>
      </c>
      <c r="H295" s="95">
        <v>3.0378901599999999</v>
      </c>
      <c r="I295" s="95">
        <v>-2.8621560100000001</v>
      </c>
      <c r="J295" s="95"/>
      <c r="K295" s="95">
        <v>3.0378901599999999</v>
      </c>
      <c r="L295" s="95">
        <v>-2.8621560100000001</v>
      </c>
      <c r="M295" s="95"/>
      <c r="N295" s="95">
        <v>5.5839864699999993</v>
      </c>
    </row>
    <row r="296" spans="1:14" ht="12" customHeight="1">
      <c r="A296" s="5"/>
      <c r="C296" s="63" t="s">
        <v>17</v>
      </c>
      <c r="H296" s="95">
        <f>-'IS and OCI'!G14</f>
        <v>44.1</v>
      </c>
      <c r="I296" s="95">
        <v>100.6</v>
      </c>
      <c r="J296" s="95"/>
      <c r="K296" s="95">
        <f>-'IS and OCI'!K14</f>
        <v>44.1</v>
      </c>
      <c r="L296" s="95">
        <v>100.6</v>
      </c>
      <c r="M296" s="95"/>
      <c r="N296" s="95">
        <v>379</v>
      </c>
    </row>
    <row r="297" spans="1:14" ht="12" customHeight="1">
      <c r="A297" s="5"/>
      <c r="C297" s="63" t="s">
        <v>18</v>
      </c>
      <c r="H297" s="95">
        <v>28.3</v>
      </c>
      <c r="I297" s="95">
        <v>22.2</v>
      </c>
      <c r="J297" s="95"/>
      <c r="K297" s="95">
        <v>28.3</v>
      </c>
      <c r="L297" s="95">
        <v>22.2</v>
      </c>
      <c r="M297" s="95"/>
      <c r="N297" s="95">
        <v>100.6</v>
      </c>
    </row>
    <row r="298" spans="1:14" ht="12" customHeight="1">
      <c r="A298" s="5"/>
      <c r="C298" s="63" t="s">
        <v>226</v>
      </c>
      <c r="H298" s="95">
        <f>-'IS and OCI'!G16</f>
        <v>0</v>
      </c>
      <c r="I298" s="95">
        <v>0</v>
      </c>
      <c r="J298" s="95"/>
      <c r="K298" s="95">
        <f>-'IS and OCI'!K16</f>
        <v>0</v>
      </c>
      <c r="L298" s="95">
        <v>0</v>
      </c>
      <c r="M298" s="95"/>
      <c r="N298" s="95">
        <v>15</v>
      </c>
    </row>
    <row r="299" spans="1:14" ht="12" customHeight="1">
      <c r="C299" s="58" t="s">
        <v>265</v>
      </c>
      <c r="D299" s="13"/>
      <c r="E299" s="13"/>
      <c r="F299" s="13"/>
      <c r="H299" s="96">
        <f>SUM(H294:H298)</f>
        <v>51.79999999999999</v>
      </c>
      <c r="I299" s="96">
        <f>SUM(I294:I298)</f>
        <v>117.60000000000001</v>
      </c>
      <c r="J299" s="95"/>
      <c r="K299" s="96">
        <f>SUM(K294:K298)</f>
        <v>51.79999999999999</v>
      </c>
      <c r="L299" s="96">
        <f>SUM(L294:L298)</f>
        <v>117.60000000000001</v>
      </c>
      <c r="M299" s="95"/>
      <c r="N299" s="96">
        <f>SUM(N294:N298)</f>
        <v>434</v>
      </c>
    </row>
    <row r="300" spans="1:14" ht="12" customHeight="1">
      <c r="C300" s="63"/>
      <c r="H300" s="95"/>
      <c r="I300" s="95"/>
      <c r="J300" s="95"/>
      <c r="K300" s="95"/>
      <c r="L300" s="95"/>
      <c r="M300" s="95"/>
      <c r="N300" s="95"/>
    </row>
    <row r="301" spans="1:14" ht="12" customHeight="1">
      <c r="C301" s="147"/>
      <c r="H301" s="95"/>
      <c r="I301" s="95"/>
      <c r="J301" s="95"/>
      <c r="K301" s="95"/>
      <c r="L301" s="95"/>
      <c r="M301" s="95"/>
      <c r="N301" s="95"/>
    </row>
    <row r="302" spans="1:14" ht="12" customHeight="1" thickBot="1">
      <c r="C302" s="105" t="s">
        <v>248</v>
      </c>
      <c r="D302" s="11"/>
      <c r="E302" s="11"/>
      <c r="F302" s="11"/>
      <c r="G302" s="11"/>
      <c r="M302" s="11"/>
      <c r="N302" s="11"/>
    </row>
    <row r="303" spans="1:14" ht="12" customHeight="1">
      <c r="C303" s="107"/>
      <c r="D303" s="107"/>
      <c r="E303" s="107"/>
      <c r="F303" s="107"/>
      <c r="G303" s="107"/>
      <c r="H303" s="329" t="s">
        <v>11</v>
      </c>
      <c r="I303" s="329"/>
      <c r="J303" s="329"/>
      <c r="K303" s="327" t="s">
        <v>7</v>
      </c>
      <c r="L303" s="327"/>
      <c r="N303" s="3" t="s">
        <v>116</v>
      </c>
    </row>
    <row r="304" spans="1:14" ht="12" customHeight="1">
      <c r="C304" s="107"/>
      <c r="D304" s="107"/>
      <c r="E304" s="107"/>
      <c r="F304" s="107"/>
      <c r="G304" s="107"/>
      <c r="H304" s="328" t="s">
        <v>3</v>
      </c>
      <c r="I304" s="328"/>
      <c r="J304" s="328"/>
      <c r="K304" s="315" t="s">
        <v>3</v>
      </c>
      <c r="L304" s="315"/>
      <c r="M304" s="101"/>
      <c r="N304" s="54" t="s">
        <v>4</v>
      </c>
    </row>
    <row r="305" spans="2:14" ht="12" customHeight="1">
      <c r="C305" s="82" t="s">
        <v>12</v>
      </c>
      <c r="D305" s="108"/>
      <c r="E305" s="108"/>
      <c r="F305" s="108"/>
      <c r="G305" s="55"/>
      <c r="H305" s="60">
        <v>2022</v>
      </c>
      <c r="I305" s="62">
        <v>2021</v>
      </c>
      <c r="K305" s="60">
        <v>2022</v>
      </c>
      <c r="L305" s="62">
        <v>2021</v>
      </c>
      <c r="N305" s="54">
        <v>2021</v>
      </c>
    </row>
    <row r="306" spans="2:14" ht="12" customHeight="1">
      <c r="C306" s="147" t="s">
        <v>143</v>
      </c>
      <c r="D306" s="1"/>
      <c r="E306" s="1"/>
      <c r="F306" s="1"/>
      <c r="G306" s="1"/>
      <c r="H306" s="93">
        <f>+'IS and OCI'!G19</f>
        <v>-23.637890160000012</v>
      </c>
      <c r="I306" s="93">
        <v>-2.3378439899999819</v>
      </c>
      <c r="J306" s="93"/>
      <c r="K306" s="93">
        <f>+'IS and OCI'!K19</f>
        <v>-23.637890160000012</v>
      </c>
      <c r="L306" s="93">
        <v>-2.3378439899999819</v>
      </c>
      <c r="M306" s="93"/>
      <c r="N306" s="93">
        <v>-66.183986470000036</v>
      </c>
    </row>
    <row r="307" spans="2:14" ht="12" customHeight="1">
      <c r="C307" s="63" t="s">
        <v>19</v>
      </c>
      <c r="H307" s="95">
        <v>3.0378901599999999</v>
      </c>
      <c r="I307" s="95">
        <v>-2.8621560100000001</v>
      </c>
      <c r="J307" s="95"/>
      <c r="K307" s="95">
        <v>3.0378901599999999</v>
      </c>
      <c r="L307" s="95">
        <v>-2.8621560100000001</v>
      </c>
      <c r="M307" s="95"/>
      <c r="N307" s="95">
        <v>5.5839864699999993</v>
      </c>
    </row>
    <row r="308" spans="2:14" ht="12" customHeight="1">
      <c r="C308" s="63" t="s">
        <v>84</v>
      </c>
      <c r="H308" s="95">
        <f>-H66</f>
        <v>0</v>
      </c>
      <c r="I308" s="95">
        <v>0</v>
      </c>
      <c r="J308" s="95"/>
      <c r="K308" s="95">
        <f>-K66</f>
        <v>0</v>
      </c>
      <c r="L308" s="95">
        <v>0</v>
      </c>
      <c r="M308" s="95"/>
      <c r="N308" s="95">
        <v>13.6</v>
      </c>
    </row>
    <row r="309" spans="2:14" ht="12" customHeight="1">
      <c r="C309" s="63" t="s">
        <v>226</v>
      </c>
      <c r="H309" s="95">
        <f>-'IS and OCI'!G16</f>
        <v>0</v>
      </c>
      <c r="I309" s="95">
        <v>0</v>
      </c>
      <c r="J309" s="95"/>
      <c r="K309" s="95">
        <f>-'IS and OCI'!K16</f>
        <v>0</v>
      </c>
      <c r="L309" s="95">
        <v>0</v>
      </c>
      <c r="M309" s="95"/>
      <c r="N309" s="95">
        <v>15</v>
      </c>
    </row>
    <row r="310" spans="2:14" ht="12" customHeight="1">
      <c r="C310" s="58" t="s">
        <v>248</v>
      </c>
      <c r="D310" s="13"/>
      <c r="E310" s="13"/>
      <c r="F310" s="13"/>
      <c r="H310" s="96">
        <f>SUM(H306:H309)</f>
        <v>-20.600000000000012</v>
      </c>
      <c r="I310" s="96">
        <f>SUM(I306:I309)</f>
        <v>-5.1999999999999815</v>
      </c>
      <c r="J310" s="95"/>
      <c r="K310" s="96">
        <f>SUM(K306:K309)</f>
        <v>-20.600000000000012</v>
      </c>
      <c r="L310" s="96">
        <f>SUM(L306:L309)</f>
        <v>-5.1999999999999815</v>
      </c>
      <c r="M310" s="95"/>
      <c r="N310" s="96">
        <f>SUM(N306:N309)</f>
        <v>-32.000000000000036</v>
      </c>
    </row>
    <row r="311" spans="2:14" ht="12" customHeight="1">
      <c r="H311" s="95"/>
      <c r="I311" s="95"/>
      <c r="J311" s="95"/>
      <c r="K311" s="95"/>
      <c r="L311" s="95"/>
      <c r="M311" s="95"/>
      <c r="N311" s="95"/>
    </row>
    <row r="312" spans="2:14" ht="12" customHeight="1">
      <c r="H312" s="95"/>
      <c r="I312" s="95"/>
      <c r="J312" s="95"/>
      <c r="K312" s="95"/>
      <c r="L312" s="95"/>
      <c r="M312" s="95"/>
      <c r="N312" s="95"/>
    </row>
    <row r="314" spans="2:14">
      <c r="B314" s="286" t="s">
        <v>274</v>
      </c>
      <c r="C314" s="287"/>
    </row>
    <row r="316" spans="2:14" ht="15.75" thickBot="1">
      <c r="C316" s="105" t="s">
        <v>283</v>
      </c>
      <c r="D316" s="105"/>
      <c r="E316" s="105"/>
      <c r="F316" s="105"/>
      <c r="G316" s="105"/>
      <c r="H316" s="106"/>
      <c r="I316" s="105"/>
      <c r="J316" s="105"/>
      <c r="K316" s="105"/>
      <c r="L316" s="105"/>
      <c r="M316" s="12"/>
      <c r="N316" s="12"/>
    </row>
    <row r="317" spans="2:14">
      <c r="C317" s="64"/>
      <c r="D317" s="5"/>
      <c r="E317" s="5"/>
      <c r="F317" s="5"/>
      <c r="G317" s="5"/>
      <c r="H317" s="319" t="s">
        <v>267</v>
      </c>
      <c r="I317" s="320"/>
      <c r="J317" s="277"/>
      <c r="K317" s="322" t="s">
        <v>268</v>
      </c>
      <c r="L317" s="323"/>
      <c r="M317" s="6"/>
      <c r="N317" s="325" t="s">
        <v>275</v>
      </c>
    </row>
    <row r="318" spans="2:14">
      <c r="C318" s="82" t="s">
        <v>12</v>
      </c>
      <c r="D318" s="192"/>
      <c r="E318" s="192"/>
      <c r="F318" s="192"/>
      <c r="G318" s="5"/>
      <c r="H318" s="321"/>
      <c r="I318" s="321"/>
      <c r="J318" s="183"/>
      <c r="K318" s="324"/>
      <c r="L318" s="324"/>
      <c r="M318" s="6"/>
      <c r="N318" s="326"/>
    </row>
    <row r="319" spans="2:14">
      <c r="C319" s="288" t="s">
        <v>269</v>
      </c>
      <c r="D319" s="6"/>
      <c r="E319" s="6"/>
      <c r="F319" s="6"/>
      <c r="G319" s="6"/>
      <c r="H319" s="161"/>
      <c r="I319" s="161">
        <v>239.41843667241986</v>
      </c>
      <c r="J319" s="161"/>
      <c r="K319" s="161"/>
      <c r="L319" s="161">
        <v>108.6</v>
      </c>
      <c r="M319" s="10"/>
      <c r="N319" s="161">
        <f>+I319+L319</f>
        <v>348.01843667241985</v>
      </c>
    </row>
    <row r="320" spans="2:14">
      <c r="C320" s="288" t="s">
        <v>270</v>
      </c>
      <c r="D320" s="6"/>
      <c r="E320" s="6"/>
      <c r="F320" s="6"/>
      <c r="G320" s="6"/>
      <c r="H320" s="161"/>
      <c r="I320" s="161">
        <v>240.97992603933599</v>
      </c>
      <c r="J320" s="161"/>
      <c r="K320" s="161"/>
      <c r="L320" s="161">
        <v>144.69999999999999</v>
      </c>
      <c r="M320" s="10"/>
      <c r="N320" s="161">
        <f t="shared" ref="N320:N323" si="0">+I320+L320</f>
        <v>385.67992603933601</v>
      </c>
    </row>
    <row r="321" spans="3:14">
      <c r="C321" s="288" t="s">
        <v>271</v>
      </c>
      <c r="D321" s="6"/>
      <c r="E321" s="6"/>
      <c r="F321" s="6"/>
      <c r="G321" s="6"/>
      <c r="H321" s="161"/>
      <c r="I321" s="161">
        <v>255.42944742276387</v>
      </c>
      <c r="J321" s="161"/>
      <c r="K321" s="161"/>
      <c r="L321" s="161">
        <v>154.6</v>
      </c>
      <c r="M321" s="10"/>
      <c r="N321" s="161">
        <f t="shared" si="0"/>
        <v>410.02944742276384</v>
      </c>
    </row>
    <row r="322" spans="3:14">
      <c r="C322" s="288" t="s">
        <v>272</v>
      </c>
      <c r="D322" s="6"/>
      <c r="E322" s="6"/>
      <c r="F322" s="6"/>
      <c r="G322" s="6"/>
      <c r="H322" s="161"/>
      <c r="I322" s="161">
        <v>237.15625151494498</v>
      </c>
      <c r="J322" s="161"/>
      <c r="K322" s="161"/>
      <c r="L322" s="161">
        <v>188.8</v>
      </c>
      <c r="M322" s="10"/>
      <c r="N322" s="161">
        <f t="shared" si="0"/>
        <v>425.956251514945</v>
      </c>
    </row>
    <row r="323" spans="3:14">
      <c r="C323" s="289" t="s">
        <v>273</v>
      </c>
      <c r="D323" s="192"/>
      <c r="E323" s="192"/>
      <c r="F323" s="192"/>
      <c r="G323" s="6"/>
      <c r="H323" s="290"/>
      <c r="I323" s="233">
        <v>202.09136399362848</v>
      </c>
      <c r="J323" s="10"/>
      <c r="K323" s="233"/>
      <c r="L323" s="233">
        <v>221.8</v>
      </c>
      <c r="M323" s="10"/>
      <c r="N323" s="233">
        <f t="shared" si="0"/>
        <v>423.89136399362849</v>
      </c>
    </row>
    <row r="324" spans="3:14">
      <c r="J324" s="8"/>
      <c r="M324" s="8"/>
    </row>
    <row r="325" spans="3:14">
      <c r="J325" s="8"/>
      <c r="M325" s="8"/>
    </row>
  </sheetData>
  <mergeCells count="79">
    <mergeCell ref="H304:J304"/>
    <mergeCell ref="K304:L304"/>
    <mergeCell ref="H276:J276"/>
    <mergeCell ref="K276:L276"/>
    <mergeCell ref="H291:J291"/>
    <mergeCell ref="H275:J275"/>
    <mergeCell ref="K275:L275"/>
    <mergeCell ref="E199:F199"/>
    <mergeCell ref="K199:L199"/>
    <mergeCell ref="K200:L200"/>
    <mergeCell ref="H199:I199"/>
    <mergeCell ref="H200:I200"/>
    <mergeCell ref="C81:N81"/>
    <mergeCell ref="K182:L182"/>
    <mergeCell ref="H142:J142"/>
    <mergeCell ref="K142:L142"/>
    <mergeCell ref="H151:J151"/>
    <mergeCell ref="K151:L151"/>
    <mergeCell ref="H152:J152"/>
    <mergeCell ref="K152:L152"/>
    <mergeCell ref="K168:L168"/>
    <mergeCell ref="H182:J182"/>
    <mergeCell ref="H168:I168"/>
    <mergeCell ref="H127:J127"/>
    <mergeCell ref="K127:L127"/>
    <mergeCell ref="H128:J128"/>
    <mergeCell ref="K128:L128"/>
    <mergeCell ref="H141:J141"/>
    <mergeCell ref="H96:J96"/>
    <mergeCell ref="K96:L96"/>
    <mergeCell ref="H87:J87"/>
    <mergeCell ref="K87:L87"/>
    <mergeCell ref="H86:J86"/>
    <mergeCell ref="K86:L86"/>
    <mergeCell ref="H115:J115"/>
    <mergeCell ref="K115:L115"/>
    <mergeCell ref="H116:J116"/>
    <mergeCell ref="K116:L116"/>
    <mergeCell ref="K97:L97"/>
    <mergeCell ref="H97:J97"/>
    <mergeCell ref="K183:L183"/>
    <mergeCell ref="K244:L244"/>
    <mergeCell ref="K219:L219"/>
    <mergeCell ref="K237:L237"/>
    <mergeCell ref="H183:I183"/>
    <mergeCell ref="C194:N194"/>
    <mergeCell ref="K11:L11"/>
    <mergeCell ref="H12:J12"/>
    <mergeCell ref="K12:L12"/>
    <mergeCell ref="H24:J24"/>
    <mergeCell ref="K24:L24"/>
    <mergeCell ref="H23:J23"/>
    <mergeCell ref="K23:L23"/>
    <mergeCell ref="H11:J11"/>
    <mergeCell ref="H61:J61"/>
    <mergeCell ref="H74:J74"/>
    <mergeCell ref="H41:J41"/>
    <mergeCell ref="K41:L41"/>
    <mergeCell ref="H42:J42"/>
    <mergeCell ref="K42:L42"/>
    <mergeCell ref="H62:J62"/>
    <mergeCell ref="K62:L62"/>
    <mergeCell ref="K61:L61"/>
    <mergeCell ref="H317:I318"/>
    <mergeCell ref="K317:L318"/>
    <mergeCell ref="N317:N318"/>
    <mergeCell ref="K75:L75"/>
    <mergeCell ref="K74:L74"/>
    <mergeCell ref="H75:J75"/>
    <mergeCell ref="K291:L291"/>
    <mergeCell ref="H292:J292"/>
    <mergeCell ref="K292:L292"/>
    <mergeCell ref="H303:J303"/>
    <mergeCell ref="K303:L303"/>
    <mergeCell ref="K141:L141"/>
    <mergeCell ref="H261:J261"/>
    <mergeCell ref="K261:L261"/>
    <mergeCell ref="H262:J262"/>
    <mergeCell ref="K262:L2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IS and OCI</vt:lpstr>
      <vt:lpstr>BS</vt:lpstr>
      <vt:lpstr>Equity</vt:lpstr>
      <vt:lpstr>CF</vt:lpstr>
      <vt:lpstr>Key tables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2022-04-27T10:45:13Z</dcterms:created>
  <dcterms:modified xsi:type="dcterms:W3CDTF">2022-04-27T21:27:15Z</dcterms:modified>
</cp:coreProperties>
</file>