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 codeName="ThisWorkbook"/>
  <xr:revisionPtr revIDLastSave="0" documentId="8_{52499E81-D196-4E73-A6FA-3667935B8FB3}" xr6:coauthVersionLast="47" xr6:coauthVersionMax="47" xr10:uidLastSave="{00000000-0000-0000-0000-000000000000}"/>
  <bookViews>
    <workbookView xWindow="38280" yWindow="-120" windowWidth="38640" windowHeight="21240" tabRatio="743" activeTab="5" xr2:uid="{00000000-000D-0000-FFFF-FFFF00000000}"/>
  </bookViews>
  <sheets>
    <sheet name="IS and OCI" sheetId="9" r:id="rId1"/>
    <sheet name="BS" sheetId="11" r:id="rId2"/>
    <sheet name="Equity" sheetId="17" r:id="rId3"/>
    <sheet name="CF" sheetId="16" r:id="rId4"/>
    <sheet name="Key tables" sheetId="10" r:id="rId5"/>
    <sheet name="Notes" sheetId="1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8" i="18" l="1"/>
  <c r="N18" i="17" l="1"/>
  <c r="N23" i="17" l="1"/>
  <c r="N21" i="17" l="1"/>
  <c r="F37" i="17" l="1"/>
  <c r="F16" i="17"/>
  <c r="N22" i="17" l="1"/>
  <c r="F24" i="17" l="1"/>
  <c r="F41" i="11" s="1"/>
  <c r="N305" i="18" l="1"/>
  <c r="N304" i="18"/>
  <c r="N303" i="18"/>
  <c r="N302" i="18"/>
  <c r="N301" i="18"/>
  <c r="N328" i="18" l="1"/>
  <c r="N330" i="18" s="1"/>
  <c r="L328" i="18"/>
  <c r="L330" i="18" s="1"/>
  <c r="K328" i="18"/>
  <c r="D33" i="16"/>
  <c r="N19" i="17" l="1"/>
  <c r="J11" i="17" l="1"/>
  <c r="N11" i="17" l="1"/>
  <c r="N335" i="18" l="1"/>
  <c r="N14" i="17" l="1"/>
  <c r="N35" i="17"/>
  <c r="N15" i="17" l="1"/>
  <c r="H16" i="17"/>
  <c r="H24" i="17" s="1"/>
  <c r="D16" i="17"/>
  <c r="D24" i="17" l="1"/>
  <c r="F40" i="11" s="1"/>
  <c r="F42" i="11"/>
  <c r="F43" i="11" l="1"/>
  <c r="L32" i="17" l="1"/>
  <c r="J32" i="17"/>
  <c r="H32" i="17"/>
  <c r="H37" i="17" s="1"/>
  <c r="D32" i="17"/>
  <c r="D37" i="17" s="1"/>
  <c r="N36" i="17"/>
  <c r="N32" i="17" l="1"/>
  <c r="K209" i="18" l="1"/>
  <c r="K102" i="18" l="1"/>
  <c r="B32" i="17" l="1"/>
  <c r="N24" i="10" l="1"/>
  <c r="N9" i="10" l="1"/>
  <c r="H35" i="16"/>
  <c r="N11" i="10"/>
  <c r="N292" i="18"/>
  <c r="N281" i="18"/>
  <c r="N18" i="18" l="1"/>
  <c r="N13" i="10" l="1"/>
  <c r="N8" i="10"/>
  <c r="N22" i="10"/>
  <c r="N19" i="10"/>
  <c r="I317" i="18" l="1"/>
  <c r="H9" i="10"/>
  <c r="H19" i="10"/>
  <c r="I18" i="18"/>
  <c r="H11" i="10"/>
  <c r="I292" i="18"/>
  <c r="I281" i="18"/>
  <c r="H13" i="10"/>
  <c r="H8" i="10"/>
  <c r="H24" i="10"/>
  <c r="L24" i="10" s="1"/>
  <c r="L159" i="18" l="1"/>
  <c r="L9" i="10"/>
  <c r="L19" i="10"/>
  <c r="L37" i="17"/>
  <c r="L214" i="18"/>
  <c r="L292" i="18"/>
  <c r="L281" i="18"/>
  <c r="L13" i="10"/>
  <c r="L317" i="18" l="1"/>
  <c r="L18" i="18"/>
  <c r="J37" i="17"/>
  <c r="H22" i="10"/>
  <c r="L22" i="10" s="1"/>
  <c r="N33" i="17"/>
  <c r="N34" i="17"/>
  <c r="L11" i="10"/>
  <c r="L8" i="10"/>
  <c r="N37" i="17" l="1"/>
  <c r="L16" i="17" l="1"/>
  <c r="L24" i="17" s="1"/>
  <c r="K266" i="18"/>
  <c r="H266" i="18"/>
  <c r="H263" i="18"/>
  <c r="F27" i="9" l="1"/>
  <c r="N13" i="17"/>
  <c r="J16" i="17"/>
  <c r="N12" i="17"/>
  <c r="N12" i="10"/>
  <c r="J28" i="9"/>
  <c r="F28" i="9"/>
  <c r="N15" i="10"/>
  <c r="N14" i="10"/>
  <c r="H21" i="10"/>
  <c r="L21" i="10" s="1"/>
  <c r="N21" i="10"/>
  <c r="N16" i="17" l="1"/>
  <c r="F45" i="11"/>
  <c r="N18" i="10"/>
  <c r="K223" i="18" l="1"/>
  <c r="N23" i="10" l="1"/>
  <c r="H23" i="10"/>
  <c r="L23" i="10" s="1"/>
  <c r="N20" i="10" l="1"/>
  <c r="K157" i="18" l="1"/>
  <c r="J20" i="10" s="1"/>
  <c r="H157" i="18"/>
  <c r="H102" i="18"/>
  <c r="F20" i="10" l="1"/>
  <c r="L20" i="10"/>
  <c r="H20" i="10"/>
  <c r="H159" i="18"/>
  <c r="N20" i="17"/>
  <c r="K228" i="18" l="1"/>
  <c r="F29" i="9"/>
  <c r="K214" i="18" l="1"/>
  <c r="F32" i="11"/>
  <c r="F37" i="11"/>
  <c r="F22" i="10" l="1"/>
  <c r="J22" i="10" s="1"/>
  <c r="K231" i="18"/>
  <c r="F13" i="11"/>
  <c r="K235" i="18" l="1"/>
  <c r="F23" i="10"/>
  <c r="L12" i="10"/>
  <c r="H12" i="10"/>
  <c r="F24" i="10" l="1"/>
  <c r="J23" i="10"/>
  <c r="H15" i="10"/>
  <c r="L15" i="10"/>
  <c r="L14" i="10"/>
  <c r="H14" i="10"/>
  <c r="H290" i="18"/>
  <c r="K317" i="18"/>
  <c r="J24" i="10" l="1"/>
  <c r="H18" i="10"/>
  <c r="L18" i="10"/>
  <c r="H24" i="16" l="1"/>
  <c r="D24" i="16"/>
  <c r="H135" i="18"/>
  <c r="D9" i="16"/>
  <c r="K135" i="18"/>
  <c r="K290" i="18"/>
  <c r="K90" i="18"/>
  <c r="H90" i="18"/>
  <c r="H145" i="18"/>
  <c r="K145" i="18"/>
  <c r="K330" i="18" l="1"/>
  <c r="D10" i="16"/>
  <c r="H33" i="16"/>
  <c r="F11" i="10"/>
  <c r="J11" i="10"/>
  <c r="K120" i="18"/>
  <c r="K280" i="18"/>
  <c r="K291" i="18"/>
  <c r="H280" i="18"/>
  <c r="H291" i="18"/>
  <c r="J13" i="10"/>
  <c r="F13" i="10"/>
  <c r="H278" i="18"/>
  <c r="H66" i="18" l="1"/>
  <c r="H317" i="18"/>
  <c r="H120" i="18"/>
  <c r="F17" i="9"/>
  <c r="K46" i="18"/>
  <c r="K278" i="18"/>
  <c r="K18" i="18" l="1"/>
  <c r="H18" i="18"/>
  <c r="H46" i="18"/>
  <c r="H79" i="18"/>
  <c r="K79" i="18"/>
  <c r="J17" i="9"/>
  <c r="K50" i="18"/>
  <c r="H50" i="18" l="1"/>
  <c r="F9" i="10" l="1"/>
  <c r="J9" i="10"/>
  <c r="F18" i="9"/>
  <c r="F22" i="9" s="1"/>
  <c r="J18" i="9"/>
  <c r="H288" i="18" l="1"/>
  <c r="H276" i="18"/>
  <c r="H281" i="18" s="1"/>
  <c r="D7" i="16"/>
  <c r="K276" i="18"/>
  <c r="K288" i="18"/>
  <c r="J22" i="9"/>
  <c r="H7" i="16" s="1"/>
  <c r="H19" i="16" s="1"/>
  <c r="D19" i="16" l="1"/>
  <c r="K281" i="18"/>
  <c r="J12" i="10"/>
  <c r="H292" i="18"/>
  <c r="F12" i="10"/>
  <c r="F24" i="9"/>
  <c r="K292" i="18"/>
  <c r="J24" i="9"/>
  <c r="D34" i="16" l="1"/>
  <c r="D36" i="16" s="1"/>
  <c r="F18" i="10"/>
  <c r="F15" i="10"/>
  <c r="F14" i="10"/>
  <c r="F30" i="9"/>
  <c r="J14" i="10"/>
  <c r="H34" i="16"/>
  <c r="H36" i="16" s="1"/>
  <c r="F19" i="11"/>
  <c r="F23" i="11" l="1"/>
  <c r="J15" i="10"/>
  <c r="N17" i="17"/>
  <c r="J18" i="10"/>
  <c r="F21" i="10" l="1"/>
  <c r="J21" i="10" s="1"/>
  <c r="K66" i="18" l="1"/>
  <c r="N317" i="18" l="1"/>
  <c r="N24" i="17"/>
  <c r="J24" i="17"/>
  <c r="F44" i="11" s="1"/>
  <c r="K263" i="18" l="1"/>
  <c r="F46" i="11"/>
  <c r="F47" i="11" l="1"/>
  <c r="J27" i="9"/>
  <c r="J29" i="9" l="1"/>
  <c r="J30" i="9" l="1"/>
  <c r="K159" i="18" l="1"/>
</calcChain>
</file>

<file path=xl/sharedStrings.xml><?xml version="1.0" encoding="utf-8"?>
<sst xmlns="http://schemas.openxmlformats.org/spreadsheetml/2006/main" count="533" uniqueCount="299">
  <si>
    <t>Q1</t>
  </si>
  <si>
    <t>Q4</t>
  </si>
  <si>
    <t>September 30,</t>
  </si>
  <si>
    <t>December 31,</t>
  </si>
  <si>
    <t>Other</t>
  </si>
  <si>
    <t xml:space="preserve"> </t>
  </si>
  <si>
    <t>Year to date</t>
  </si>
  <si>
    <t>Steaming</t>
  </si>
  <si>
    <t>Interest income</t>
  </si>
  <si>
    <t xml:space="preserve"> Condensed Consolidated Statements of Profit and Loss and Other Comprehensive Income</t>
  </si>
  <si>
    <t>Quarter ended</t>
  </si>
  <si>
    <t>(In millions of US dollars)</t>
  </si>
  <si>
    <t>Note</t>
  </si>
  <si>
    <t xml:space="preserve">Cost of sales </t>
  </si>
  <si>
    <t xml:space="preserve">Research and development costs </t>
  </si>
  <si>
    <t xml:space="preserve">Selling, general and administrative costs </t>
  </si>
  <si>
    <t>Amortization and impairment of MultiClient library</t>
  </si>
  <si>
    <t>Depreciation and amortization of long term assets (excl. MultiClient library)</t>
  </si>
  <si>
    <t>Other charges, net</t>
  </si>
  <si>
    <t>Total operating expenses</t>
  </si>
  <si>
    <t xml:space="preserve">Share of results from associated companies </t>
  </si>
  <si>
    <t>Interest expense</t>
  </si>
  <si>
    <t>Other financial expense, net</t>
  </si>
  <si>
    <t>Income (loss) before income tax expense</t>
  </si>
  <si>
    <t xml:space="preserve">Income tax </t>
  </si>
  <si>
    <t>Net income (loss) to equity holders of PGS ASA</t>
  </si>
  <si>
    <t>Other comprehensive income</t>
  </si>
  <si>
    <t>Items that will not be reclassified to profit and loss</t>
  </si>
  <si>
    <t>Items that may be subsequently reclassified to profit and loss</t>
  </si>
  <si>
    <t>Earnings per share attributable to equity holders of the parent during the period</t>
  </si>
  <si>
    <t>Cash investment in MultiClient library</t>
  </si>
  <si>
    <t>Cost of sales before investment in MultiClient library</t>
  </si>
  <si>
    <t>Research and development costs before capitalized development costs</t>
  </si>
  <si>
    <t>Cash Cost, gross</t>
  </si>
  <si>
    <t>Steaming deferral, net</t>
  </si>
  <si>
    <t>Capitalized development costs</t>
  </si>
  <si>
    <t>Selling, general and administrative costs</t>
  </si>
  <si>
    <t>ASSETS</t>
  </si>
  <si>
    <t>Cash and cash equivalents</t>
  </si>
  <si>
    <t>Restricted cash</t>
  </si>
  <si>
    <t>Accrued revenues and other receivables</t>
  </si>
  <si>
    <t>Other current assets</t>
  </si>
  <si>
    <t>Property and equipment</t>
  </si>
  <si>
    <t>MultiClient library</t>
  </si>
  <si>
    <t>Other intangible assets</t>
  </si>
  <si>
    <t>Asset held for sale</t>
  </si>
  <si>
    <t>LIABILITIES AND SHAREHOLDERS' EQUITY</t>
  </si>
  <si>
    <t>Accounts payable</t>
  </si>
  <si>
    <t>Accrued expenses and other current liabilities</t>
  </si>
  <si>
    <t>Deferred revenues</t>
  </si>
  <si>
    <t>Income taxes payable</t>
  </si>
  <si>
    <t>Deferred tax liabilities</t>
  </si>
  <si>
    <t xml:space="preserve">Common stock; par value NOK 3; </t>
  </si>
  <si>
    <t>Additional paid-in capital</t>
  </si>
  <si>
    <t xml:space="preserve">     Total paid-in capital</t>
  </si>
  <si>
    <t xml:space="preserve">Accumulated earnings </t>
  </si>
  <si>
    <t>Other capital reserves</t>
  </si>
  <si>
    <t>Total</t>
  </si>
  <si>
    <t>Other Intangible assets</t>
  </si>
  <si>
    <t>Contract</t>
  </si>
  <si>
    <t>Condensed Consolidated Statements of Changes in Shareholders' Equity</t>
  </si>
  <si>
    <t>Attributable to equity holders of PGS ASA</t>
  </si>
  <si>
    <t>Share</t>
  </si>
  <si>
    <t>Additional</t>
  </si>
  <si>
    <t xml:space="preserve">Other </t>
  </si>
  <si>
    <t>capital</t>
  </si>
  <si>
    <t>paid-in</t>
  </si>
  <si>
    <t>Accumulated</t>
  </si>
  <si>
    <t xml:space="preserve">capital </t>
  </si>
  <si>
    <t>Shareholders'</t>
  </si>
  <si>
    <t>(In millions of US  dollars)</t>
  </si>
  <si>
    <t>par value</t>
  </si>
  <si>
    <t>earnings</t>
  </si>
  <si>
    <t>reserves</t>
  </si>
  <si>
    <t>equity</t>
  </si>
  <si>
    <t>Profit (loss) for the period</t>
  </si>
  <si>
    <t>Other comprehensive income (loss)</t>
  </si>
  <si>
    <t>Share based payments</t>
  </si>
  <si>
    <t>Total assets</t>
  </si>
  <si>
    <t>Amortization of MultiClient library</t>
  </si>
  <si>
    <t>Net operating expenses</t>
  </si>
  <si>
    <t>Amortization and impairment of MultiClient library consist of the following:</t>
  </si>
  <si>
    <t>Accelerated amortization of MultiClient library</t>
  </si>
  <si>
    <t>Impairment of MultiClient library</t>
  </si>
  <si>
    <t xml:space="preserve">Property and equipment </t>
  </si>
  <si>
    <t xml:space="preserve">Other charges, net consist of the following: </t>
  </si>
  <si>
    <t>Severance cost</t>
  </si>
  <si>
    <t>Onerous contracts with customers</t>
  </si>
  <si>
    <t>Capitalized interest, MultiClient library</t>
  </si>
  <si>
    <t>Interest expense consists of the following:</t>
  </si>
  <si>
    <t>Other financial expense, net consists of the following:</t>
  </si>
  <si>
    <t>Currency exchange gain (loss)</t>
  </si>
  <si>
    <t xml:space="preserve">Other  </t>
  </si>
  <si>
    <t>Income tax consists of the following:</t>
  </si>
  <si>
    <t>Current tax</t>
  </si>
  <si>
    <t>Change in deferred tax</t>
  </si>
  <si>
    <t>Seismic equipment</t>
  </si>
  <si>
    <t>Vessel upgrades/Yard</t>
  </si>
  <si>
    <t>Change in working capital and capital leases</t>
  </si>
  <si>
    <t>Investment in property and equipment</t>
  </si>
  <si>
    <t>The carrying value of the MultiClient library by year of completion is as follows:</t>
  </si>
  <si>
    <t>Completed during 2017</t>
  </si>
  <si>
    <t>Completed during 2018</t>
  </si>
  <si>
    <t xml:space="preserve">Cash investment in MultiClient library </t>
  </si>
  <si>
    <t xml:space="preserve">Capitalized interest in MultiClient library </t>
  </si>
  <si>
    <t xml:space="preserve">Capitalized depreciation (non-cash) </t>
  </si>
  <si>
    <t>Net income (loss) to equity holders</t>
  </si>
  <si>
    <t>Net cash provided by operating activities</t>
  </si>
  <si>
    <t>Basic earnings per share ($ per share)</t>
  </si>
  <si>
    <t>Capital expenditures (whether paid or not)</t>
  </si>
  <si>
    <t>Condensed Consolidated Statements of Financial Position</t>
  </si>
  <si>
    <t>Key Financial Figures</t>
  </si>
  <si>
    <t>Year ended</t>
  </si>
  <si>
    <t>(In millions of US dollars, except per share data)</t>
  </si>
  <si>
    <t>Income tax expense</t>
  </si>
  <si>
    <t xml:space="preserve">Total assets </t>
  </si>
  <si>
    <t>MultiClient late sales</t>
  </si>
  <si>
    <t>Secured</t>
  </si>
  <si>
    <t>Export credit financing, due 2025</t>
  </si>
  <si>
    <t>Export credit financing, due 2027</t>
  </si>
  <si>
    <t>Unsecured</t>
  </si>
  <si>
    <t>Less deferred loan costs, net of debt premiums</t>
  </si>
  <si>
    <t>Undrawn facilities consists of the following:</t>
  </si>
  <si>
    <t>Performance bond</t>
  </si>
  <si>
    <t>Note 11 liquidity and financing</t>
  </si>
  <si>
    <t>Interest bearing debt consists of the following:</t>
  </si>
  <si>
    <t>Total loans and bonds, gross (1)</t>
  </si>
  <si>
    <t>Note 12 Earnings per share</t>
  </si>
  <si>
    <t>Earnings per share, to ordinary equity holders of PGS ASA:</t>
  </si>
  <si>
    <t>- Basic</t>
  </si>
  <si>
    <t>- Diluted</t>
  </si>
  <si>
    <t xml:space="preserve"> Weighted average basic shares outstanding</t>
  </si>
  <si>
    <t xml:space="preserve"> Weighted average diluted shares outstanding</t>
  </si>
  <si>
    <t>Note 13 Other Comprehensive Income</t>
  </si>
  <si>
    <t>Income tax effect on actuarial gains and losses</t>
  </si>
  <si>
    <t>Gains (losses) on hedges</t>
  </si>
  <si>
    <t>Other comprehensive income (loss) of associated companies</t>
  </si>
  <si>
    <t>Note 14 - EBITDA and EBIT ex. impairment and other charges, net reconciliation</t>
  </si>
  <si>
    <t>Other Comprehensive Income</t>
  </si>
  <si>
    <t>Operating profit (loss)</t>
  </si>
  <si>
    <t>Summary of net interest bearing debt:</t>
  </si>
  <si>
    <t>Total liabilities and shareholders' equity</t>
  </si>
  <si>
    <t xml:space="preserve">Share of results in associated companies </t>
  </si>
  <si>
    <t>Loss (gain) on sale and retirement of assets</t>
  </si>
  <si>
    <t>Income taxes paid</t>
  </si>
  <si>
    <t>Other items</t>
  </si>
  <si>
    <t>Increase (decrease) in deferred revenues</t>
  </si>
  <si>
    <t>Increase (decrease) in accounts payable</t>
  </si>
  <si>
    <t>Change in other current items related to operating activities</t>
  </si>
  <si>
    <t>Change in other long-term items related to operating activities</t>
  </si>
  <si>
    <t>Investment in MultiClient library</t>
  </si>
  <si>
    <t>Investment in other intangible assets</t>
  </si>
  <si>
    <t xml:space="preserve"> Proceeds from sale and disposal of assets</t>
  </si>
  <si>
    <t>Net cash used in investing activities</t>
  </si>
  <si>
    <t>Net cash (used in) provided by financing activities</t>
  </si>
  <si>
    <t>Net increase (decrease) in cash and cash equivalents</t>
  </si>
  <si>
    <t>Cash and cash equivalents at beginning of period</t>
  </si>
  <si>
    <t>Cash and cash equivalents at end of period</t>
  </si>
  <si>
    <t>Condensed Consolidated Statements of Cash Flows</t>
  </si>
  <si>
    <t>Vessel Allocation(1):</t>
  </si>
  <si>
    <t>Completed during 2019</t>
  </si>
  <si>
    <t>Yard</t>
  </si>
  <si>
    <t>Stacked/standby</t>
  </si>
  <si>
    <t>MultiClient</t>
  </si>
  <si>
    <t>Other non-current assets</t>
  </si>
  <si>
    <t>Other non-current liabilities</t>
  </si>
  <si>
    <t>Restricted cash (current and non-current)</t>
  </si>
  <si>
    <t>Other comprehensive income (loss) for the period, net of tax</t>
  </si>
  <si>
    <t>Total comprehensive income (loss) to equity holders of PGS ASA</t>
  </si>
  <si>
    <t xml:space="preserve">    Surveys in progress</t>
  </si>
  <si>
    <t>Repayment of interest bearing debt</t>
  </si>
  <si>
    <t>Lease liabilities</t>
  </si>
  <si>
    <t>Gross depreciation*</t>
  </si>
  <si>
    <t>Lease liabilities current</t>
  </si>
  <si>
    <t>Lease liabilities non-current</t>
  </si>
  <si>
    <t xml:space="preserve"> -Imaging</t>
  </si>
  <si>
    <t xml:space="preserve"> -MultiClient late sales</t>
  </si>
  <si>
    <t xml:space="preserve"> -MultiClient pre-funding</t>
  </si>
  <si>
    <t xml:space="preserve"> -Contract seismic</t>
  </si>
  <si>
    <t>Key figures MultiClient library:</t>
  </si>
  <si>
    <t>Loans and bonds gross</t>
  </si>
  <si>
    <t>Depreciation and amortization of non-current assets (excl. MultiClient library) consist of the following:</t>
  </si>
  <si>
    <t xml:space="preserve">     Operating profit (loss)/EBIT</t>
  </si>
  <si>
    <t xml:space="preserve">     Income (loss) before income tax expense</t>
  </si>
  <si>
    <t xml:space="preserve">     Total current assets</t>
  </si>
  <si>
    <t xml:space="preserve">     Total non-current assets</t>
  </si>
  <si>
    <t xml:space="preserve">     Total current liabilities</t>
  </si>
  <si>
    <t xml:space="preserve">     Total non-current liabilities</t>
  </si>
  <si>
    <t xml:space="preserve">     Total shareholders' equity</t>
  </si>
  <si>
    <t>Less current portion</t>
  </si>
  <si>
    <t>Non-current interest bearing debt</t>
  </si>
  <si>
    <t>Interest bearing debt</t>
  </si>
  <si>
    <t>Payments of leases classified as interest</t>
  </si>
  <si>
    <t>Note 1 Segment Reporting</t>
  </si>
  <si>
    <t>Note 2 -Revenues</t>
  </si>
  <si>
    <t>Note 3 - Net Operating Expenses</t>
  </si>
  <si>
    <t>Note 4 - Amortization, Depreciation, Impairments and Other Charges, net</t>
  </si>
  <si>
    <t>Note 6 - Interest expenses</t>
  </si>
  <si>
    <t>Note 7 - Other Financial Expenses, net</t>
  </si>
  <si>
    <t>Note 8 - Income Tax and Contingencies</t>
  </si>
  <si>
    <t>Note 9 - Property and Equipment</t>
  </si>
  <si>
    <t>Note 10 - MultiClient Library</t>
  </si>
  <si>
    <t>See Sheet "Note 2 table" for table</t>
  </si>
  <si>
    <t>Depreciation, amortization, impairment</t>
  </si>
  <si>
    <t>Payment of lease liabilities (recognized under IFRS 16)</t>
  </si>
  <si>
    <t>Interest paid on interest bearing debt</t>
  </si>
  <si>
    <t>Imputed interest cost on lease agreements</t>
  </si>
  <si>
    <t>Completed during 2020</t>
  </si>
  <si>
    <t>Completed during 2021</t>
  </si>
  <si>
    <t>Completed during 2022</t>
  </si>
  <si>
    <t>Net interest bearing debt, excluding lease liabilities</t>
  </si>
  <si>
    <t>Net interest bearing debt, including lease liabilities</t>
  </si>
  <si>
    <t>Note 5 - Share of results from associated companies</t>
  </si>
  <si>
    <t>Actuarial gains (losses) on defined benefit pension plans</t>
  </si>
  <si>
    <t>Deferred Steaming depreciation, net</t>
  </si>
  <si>
    <t>Net interest bearing debt, including lease liabilities following IFRS 16</t>
  </si>
  <si>
    <t>(Increase) decrease in accounts receivables, accrued revenues &amp; other receivables</t>
  </si>
  <si>
    <t>Accounts receivables</t>
  </si>
  <si>
    <t>Net interest bearing debt</t>
  </si>
  <si>
    <t>Depreciation and amortization of non-current assets (excl. MultiClient library)</t>
  </si>
  <si>
    <t>Impairment and loss on sale of long-term assets (excl. MultiClient library)</t>
  </si>
  <si>
    <t>Revenues and Other Income</t>
  </si>
  <si>
    <t>Total Revenues and Other Income</t>
  </si>
  <si>
    <t>Revenues and Other Income by service type:</t>
  </si>
  <si>
    <t xml:space="preserve"> -Other Income</t>
  </si>
  <si>
    <t>Decrease (increase) in restricted cash related to debt service</t>
  </si>
  <si>
    <t>-Basic and diluted earnings per share</t>
  </si>
  <si>
    <t>Depreciation capitalized to the MultiClient library</t>
  </si>
  <si>
    <t>Compute infrastructure/ technology</t>
  </si>
  <si>
    <t>Convertible bond 5%, due 2024</t>
  </si>
  <si>
    <t>Less modification of debt treated as extinguishment</t>
  </si>
  <si>
    <t>Less effect from separate derivative financial instrument convertible bond</t>
  </si>
  <si>
    <t>Term loan B, Libor + 6-750 basis points (linked to total leverage ratio (“TLR”)), due 2024</t>
  </si>
  <si>
    <t>Net financial items</t>
  </si>
  <si>
    <t>Net gain/(loss) on separate derivative financial instrument</t>
  </si>
  <si>
    <t xml:space="preserve">Net gain related to extinguishment of debt </t>
  </si>
  <si>
    <t>Profit and loss numbers</t>
  </si>
  <si>
    <t>MultiClient pre-funding</t>
  </si>
  <si>
    <t>Total Order Book</t>
  </si>
  <si>
    <t>Later</t>
  </si>
  <si>
    <t>MultiClient Pre-funding</t>
  </si>
  <si>
    <t>EBIT ex. impairment and other charges, net</t>
  </si>
  <si>
    <t>Changed to only text 1.1.2022. (Q1 2022)</t>
  </si>
  <si>
    <t>Loss related to modification of debt</t>
  </si>
  <si>
    <t>MultiClient pre-funding revenue *</t>
  </si>
  <si>
    <t>Estimated opening balance</t>
  </si>
  <si>
    <t>Estimated production performed in period*</t>
  </si>
  <si>
    <t>Order book recognized as revenue for completed projects*</t>
  </si>
  <si>
    <t>Estimated end balance</t>
  </si>
  <si>
    <t>Other key numbers</t>
  </si>
  <si>
    <t>Share issue</t>
  </si>
  <si>
    <t>Provision for bad debt</t>
  </si>
  <si>
    <t>Proceeds, net of deferred loan costs, from issuance of non-current debt/net cash payment for debt amendment</t>
  </si>
  <si>
    <t xml:space="preserve">Net operating expenses consist of the following: </t>
  </si>
  <si>
    <t>EBITDA</t>
  </si>
  <si>
    <t>Estimated delivery and revenue recognition of MultiClient pre-funding Order book:</t>
  </si>
  <si>
    <t>Order book 
disclosed</t>
  </si>
  <si>
    <t>Increased order book
MultiClient</t>
  </si>
  <si>
    <t>December 31, 2021</t>
  </si>
  <si>
    <t>September 30, 2021</t>
  </si>
  <si>
    <t>June 30, 2021</t>
  </si>
  <si>
    <t>March 31, 2021</t>
  </si>
  <si>
    <t>December 31, 2020</t>
  </si>
  <si>
    <t>Order book 
restated</t>
  </si>
  <si>
    <t>Interest on debt, gross</t>
  </si>
  <si>
    <t>Order book restated</t>
  </si>
  <si>
    <t>Treasury</t>
  </si>
  <si>
    <t>shares</t>
  </si>
  <si>
    <t xml:space="preserve">   Treasury shares, par value</t>
  </si>
  <si>
    <t xml:space="preserve">    Completed surveys</t>
  </si>
  <si>
    <t>Share buy-back</t>
  </si>
  <si>
    <t xml:space="preserve">Order book consist of the following: </t>
  </si>
  <si>
    <t>Hereof estimated revenue value of production already performed on MultiClient surveys</t>
  </si>
  <si>
    <t>Estimated portion of order book relating to future production</t>
  </si>
  <si>
    <t>Estimated revenue value, based on existing pre-funding agreements, of production already performed on MultiClient surveys:</t>
  </si>
  <si>
    <t>Additional pre-funding commitments for ongoing projects</t>
  </si>
  <si>
    <t>Impairment and gain/(loss) on sale of non-current assets (excluding MultiClient library) consist of the following:</t>
  </si>
  <si>
    <t>Impairment and gain/(loss) on sale of non-current assets (excl. MultiClient library)</t>
  </si>
  <si>
    <t>Total addition to property and equipment, whether paid or not</t>
  </si>
  <si>
    <t xml:space="preserve">   issued and outstanding 680,299,714 shares </t>
  </si>
  <si>
    <t xml:space="preserve">*includes depreciation of right-of-use assets amounting to $4.3 million and $5.5 million for the quarter ended September 30, 2022 and 2021 respectively. </t>
  </si>
  <si>
    <t xml:space="preserve">* Includes revenue from sale to joint operations in the amount of $8.2 million and $12.9 million for Q3 2022 and Q3 2021, respectively. 
Year to date 2022 and 2021, revenue from sale to joint operations amounts to $25.9 million and $21.9 million, respectively. </t>
  </si>
  <si>
    <t xml:space="preserve">(1) Fair value of total loans and bonds, gross was $ 983.0 million as of September 30, 2022, compared to $1,105.6 million as of September 30, 2021.  </t>
  </si>
  <si>
    <t>Share issue (a)</t>
  </si>
  <si>
    <t>Share capital increase (b)</t>
  </si>
  <si>
    <t>Acquired treasury shares</t>
  </si>
  <si>
    <t>Share based payments, equity settled</t>
  </si>
  <si>
    <t>(1) The statistics exclude cold-stacked vessels. The Q3 2022 vessel statistics includes 6 active 3D vessels.</t>
  </si>
  <si>
    <t xml:space="preserve">The comparative period Q3 2021 is based on 6 vessels, while the full year 2021 is based on an average of 5.75 vessels. </t>
  </si>
  <si>
    <t>Capital expenditures, whether paid or not, consist of the following:</t>
  </si>
  <si>
    <t>Proceeds from  share issue (a)</t>
  </si>
  <si>
    <t>Refer to note 14 for amortization principles.</t>
  </si>
  <si>
    <t>For the nine months ended September 30, 2022 and the year ended December 31, 2021</t>
  </si>
  <si>
    <t>Balance as of January 1, 2021</t>
  </si>
  <si>
    <t>Balance as of December 31, 2021</t>
  </si>
  <si>
    <t>Balance as of September 30, 2022</t>
  </si>
  <si>
    <t>For the nine months ended September 30, 2021</t>
  </si>
  <si>
    <t>Balance as of September 30, 2021</t>
  </si>
  <si>
    <t>Appendix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</si>
</sst>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&quot;kr&quot;\ * #,##0.00_-;\-&quot;kr&quot;\ * #,##0.00_-;_-&quot;kr&quot;\ * &quot;-&quot;??_-;_-@_-"/>
    <numFmt numFmtId="166" formatCode="_(* #,##0.0_);_(* \(#,##0.0\);_(* &quot;-&quot;??_);_(@_)"/>
    <numFmt numFmtId="167" formatCode="_(* #,##0_);_(* \(#,##0\);_(* &quot;-&quot;??_);_(@_)"/>
    <numFmt numFmtId="168" formatCode="_(&quot;$&quot;* #,##0_);_(&quot;$&quot;* \(#,##0\);_(&quot;$&quot;* &quot;-&quot;??_);_(@_)"/>
    <numFmt numFmtId="169" formatCode="_ * #,##0_ ;_ * \(#,##0\)_ ;_ * &quot;-&quot;_ ;_ @_ "/>
    <numFmt numFmtId="170" formatCode="_ * #,##0_ ;_ * \-#,##0_ ;_ * &quot;-&quot;_ ;_ @_ "/>
    <numFmt numFmtId="171" formatCode="_(* #,##0.0000_);_(* \(#,##0.0000\);_(* &quot;-&quot;??_);_(@_)"/>
    <numFmt numFmtId="172" formatCode="_-* #,##0.0_-;\-* #,##0.0_-;_-* &quot;-&quot;??_-;_-@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b/>
      <sz val="10"/>
      <color theme="1"/>
      <name val="Calibri"/>
      <family val="2"/>
      <scheme val="minor"/>
    </font>
    <font>
      <sz val="14"/>
      <name val="Univers 55"/>
      <family val="2"/>
    </font>
    <font>
      <b/>
      <sz val="11"/>
      <name val="Calibri"/>
      <family val="2"/>
    </font>
    <font>
      <b/>
      <i/>
      <sz val="11"/>
      <name val="Times New Roman"/>
      <family val="1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0"/>
      <name val="Calibri"/>
      <family val="2"/>
      <scheme val="minor"/>
    </font>
    <font>
      <i/>
      <sz val="10"/>
      <name val="Calibri"/>
      <family val="2"/>
    </font>
    <font>
      <b/>
      <i/>
      <sz val="11"/>
      <name val="Calibri"/>
      <family val="2"/>
    </font>
    <font>
      <sz val="9"/>
      <name val="Calibri"/>
      <family val="2"/>
    </font>
    <font>
      <sz val="8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</font>
    <font>
      <i/>
      <sz val="10"/>
      <color theme="4" tint="-0.249977111117893"/>
      <name val="Calibri"/>
      <family val="2"/>
    </font>
    <font>
      <sz val="11"/>
      <name val="Calibri"/>
      <family val="2"/>
      <scheme val="minor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4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4"/>
    <xf numFmtId="0" fontId="0" fillId="0" borderId="1" xfId="0" applyBorder="1"/>
    <xf numFmtId="0" fontId="0" fillId="0" borderId="0" xfId="0" applyFill="1"/>
    <xf numFmtId="0" fontId="0" fillId="0" borderId="0" xfId="0" applyFill="1" applyBorder="1"/>
    <xf numFmtId="166" fontId="0" fillId="0" borderId="0" xfId="0" applyNumberFormat="1"/>
    <xf numFmtId="0" fontId="0" fillId="0" borderId="0" xfId="0" applyBorder="1"/>
    <xf numFmtId="0" fontId="2" fillId="0" borderId="0" xfId="0" applyFont="1" applyFill="1" applyBorder="1"/>
    <xf numFmtId="0" fontId="0" fillId="0" borderId="0" xfId="0" applyFont="1" applyFill="1" applyBorder="1"/>
    <xf numFmtId="0" fontId="0" fillId="0" borderId="2" xfId="0" applyBorder="1"/>
    <xf numFmtId="0" fontId="0" fillId="0" borderId="2" xfId="0" applyFill="1" applyBorder="1"/>
    <xf numFmtId="0" fontId="2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Fill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9" fillId="0" borderId="0" xfId="0" applyFont="1" applyBorder="1" applyAlignment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7" fontId="7" fillId="0" borderId="4" xfId="1" applyNumberFormat="1" applyFont="1" applyBorder="1" applyAlignment="1">
      <alignment horizontal="left"/>
    </xf>
    <xf numFmtId="167" fontId="7" fillId="0" borderId="0" xfId="1" applyNumberFormat="1" applyFont="1" applyBorder="1" applyAlignment="1">
      <alignment horizontal="left"/>
    </xf>
    <xf numFmtId="166" fontId="7" fillId="0" borderId="4" xfId="0" applyNumberFormat="1" applyFont="1" applyFill="1" applyBorder="1"/>
    <xf numFmtId="166" fontId="7" fillId="0" borderId="0" xfId="1" applyNumberFormat="1" applyFont="1" applyFill="1" applyBorder="1"/>
    <xf numFmtId="166" fontId="7" fillId="0" borderId="4" xfId="1" applyNumberFormat="1" applyFont="1" applyFill="1" applyBorder="1"/>
    <xf numFmtId="167" fontId="7" fillId="0" borderId="0" xfId="1" applyNumberFormat="1" applyFont="1" applyFill="1" applyBorder="1" applyAlignment="1">
      <alignment horizontal="left"/>
    </xf>
    <xf numFmtId="166" fontId="7" fillId="0" borderId="0" xfId="0" applyNumberFormat="1" applyFont="1" applyFill="1" applyBorder="1"/>
    <xf numFmtId="167" fontId="7" fillId="0" borderId="0" xfId="1" applyNumberFormat="1" applyFont="1" applyAlignment="1">
      <alignment horizontal="left"/>
    </xf>
    <xf numFmtId="166" fontId="7" fillId="0" borderId="0" xfId="0" applyNumberFormat="1" applyFont="1" applyFill="1"/>
    <xf numFmtId="166" fontId="7" fillId="0" borderId="0" xfId="1" applyNumberFormat="1" applyFont="1" applyFill="1"/>
    <xf numFmtId="167" fontId="7" fillId="0" borderId="1" xfId="1" applyNumberFormat="1" applyFont="1" applyBorder="1" applyAlignment="1">
      <alignment horizontal="left"/>
    </xf>
    <xf numFmtId="166" fontId="7" fillId="0" borderId="1" xfId="0" applyNumberFormat="1" applyFont="1" applyFill="1" applyBorder="1"/>
    <xf numFmtId="166" fontId="7" fillId="0" borderId="1" xfId="1" applyNumberFormat="1" applyFont="1" applyFill="1" applyBorder="1"/>
    <xf numFmtId="167" fontId="8" fillId="0" borderId="0" xfId="1" applyNumberFormat="1" applyFont="1" applyBorder="1" applyAlignment="1">
      <alignment horizontal="left"/>
    </xf>
    <xf numFmtId="166" fontId="8" fillId="0" borderId="0" xfId="1" applyNumberFormat="1" applyFont="1" applyFill="1" applyBorder="1"/>
    <xf numFmtId="167" fontId="8" fillId="0" borderId="0" xfId="1" applyNumberFormat="1" applyFont="1" applyFill="1" applyBorder="1" applyAlignment="1">
      <alignment horizontal="left"/>
    </xf>
    <xf numFmtId="166" fontId="11" fillId="0" borderId="0" xfId="0" applyNumberFormat="1" applyFont="1" applyFill="1" applyBorder="1"/>
    <xf numFmtId="167" fontId="8" fillId="0" borderId="0" xfId="1" applyNumberFormat="1" applyFont="1" applyAlignment="1">
      <alignment horizontal="left"/>
    </xf>
    <xf numFmtId="167" fontId="8" fillId="0" borderId="1" xfId="1" applyNumberFormat="1" applyFont="1" applyBorder="1" applyAlignment="1">
      <alignment horizontal="left"/>
    </xf>
    <xf numFmtId="0" fontId="12" fillId="0" borderId="0" xfId="0" applyFont="1"/>
    <xf numFmtId="167" fontId="13" fillId="0" borderId="0" xfId="1" applyNumberFormat="1" applyFont="1" applyFill="1" applyBorder="1" applyAlignment="1">
      <alignment horizontal="left"/>
    </xf>
    <xf numFmtId="168" fontId="14" fillId="0" borderId="0" xfId="2" applyNumberFormat="1" applyFont="1" applyFill="1" applyBorder="1"/>
    <xf numFmtId="168" fontId="15" fillId="0" borderId="0" xfId="2" applyNumberFormat="1" applyFont="1" applyFill="1" applyBorder="1"/>
    <xf numFmtId="168" fontId="13" fillId="0" borderId="0" xfId="2" applyNumberFormat="1" applyFont="1" applyFill="1" applyBorder="1"/>
    <xf numFmtId="0" fontId="13" fillId="0" borderId="0" xfId="0" applyFont="1" applyFill="1" applyBorder="1"/>
    <xf numFmtId="0" fontId="4" fillId="0" borderId="2" xfId="0" applyFont="1" applyBorder="1"/>
    <xf numFmtId="0" fontId="4" fillId="0" borderId="1" xfId="0" applyFont="1" applyBorder="1"/>
    <xf numFmtId="0" fontId="17" fillId="0" borderId="1" xfId="0" applyFont="1" applyBorder="1"/>
    <xf numFmtId="0" fontId="17" fillId="0" borderId="0" xfId="0" applyFont="1"/>
    <xf numFmtId="0" fontId="4" fillId="0" borderId="4" xfId="0" applyFont="1" applyBorder="1"/>
    <xf numFmtId="0" fontId="7" fillId="0" borderId="0" xfId="0" applyFont="1" applyFill="1" applyBorder="1"/>
    <xf numFmtId="166" fontId="7" fillId="0" borderId="0" xfId="0" applyNumberFormat="1" applyFont="1" applyFill="1" applyBorder="1"/>
    <xf numFmtId="166" fontId="8" fillId="0" borderId="1" xfId="0" applyNumberFormat="1" applyFont="1" applyFill="1" applyBorder="1"/>
    <xf numFmtId="0" fontId="8" fillId="0" borderId="1" xfId="0" applyFont="1" applyFill="1" applyBorder="1"/>
    <xf numFmtId="0" fontId="4" fillId="0" borderId="0" xfId="0" applyFont="1" applyBorder="1"/>
    <xf numFmtId="0" fontId="7" fillId="0" borderId="4" xfId="0" quotePrefix="1" applyNumberFormat="1" applyFont="1" applyFill="1" applyBorder="1" applyAlignment="1">
      <alignment horizontal="right"/>
    </xf>
    <xf numFmtId="0" fontId="7" fillId="0" borderId="1" xfId="0" applyNumberFormat="1" applyFont="1" applyFill="1" applyBorder="1" applyAlignment="1">
      <alignment horizontal="right"/>
    </xf>
    <xf numFmtId="0" fontId="7" fillId="0" borderId="4" xfId="0" applyNumberFormat="1" applyFont="1" applyFill="1" applyBorder="1" applyAlignment="1">
      <alignment horizontal="right"/>
    </xf>
    <xf numFmtId="0" fontId="7" fillId="0" borderId="0" xfId="0" applyFont="1" applyFill="1"/>
    <xf numFmtId="0" fontId="4" fillId="0" borderId="0" xfId="0" applyFont="1" applyFill="1"/>
    <xf numFmtId="166" fontId="8" fillId="0" borderId="0" xfId="0" applyNumberFormat="1" applyFont="1" applyFill="1" applyBorder="1"/>
    <xf numFmtId="0" fontId="8" fillId="0" borderId="0" xfId="0" applyFont="1" applyFill="1" applyBorder="1"/>
    <xf numFmtId="0" fontId="16" fillId="0" borderId="2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/>
    <xf numFmtId="0" fontId="10" fillId="0" borderId="0" xfId="0" applyFont="1" applyFill="1" applyBorder="1" applyAlignment="1">
      <alignment horizontal="centerContinuous"/>
    </xf>
    <xf numFmtId="0" fontId="7" fillId="0" borderId="0" xfId="0" applyFont="1" applyFill="1" applyBorder="1"/>
    <xf numFmtId="0" fontId="7" fillId="0" borderId="0" xfId="0" applyFont="1"/>
    <xf numFmtId="0" fontId="7" fillId="0" borderId="0" xfId="0" applyFont="1" applyFill="1"/>
    <xf numFmtId="0" fontId="7" fillId="0" borderId="1" xfId="0" applyFont="1" applyFill="1" applyBorder="1"/>
    <xf numFmtId="0" fontId="7" fillId="0" borderId="1" xfId="0" applyFont="1" applyBorder="1"/>
    <xf numFmtId="0" fontId="7" fillId="0" borderId="4" xfId="0" applyFont="1" applyFill="1" applyBorder="1"/>
    <xf numFmtId="0" fontId="8" fillId="0" borderId="0" xfId="0" applyFont="1" applyBorder="1"/>
    <xf numFmtId="166" fontId="10" fillId="0" borderId="0" xfId="1" applyNumberFormat="1" applyFont="1" applyFill="1"/>
    <xf numFmtId="0" fontId="0" fillId="0" borderId="0" xfId="0"/>
    <xf numFmtId="0" fontId="18" fillId="0" borderId="2" xfId="0" applyFont="1" applyFill="1" applyBorder="1"/>
    <xf numFmtId="0" fontId="7" fillId="0" borderId="0" xfId="0" applyFont="1" applyFill="1" applyBorder="1" applyAlignment="1">
      <alignment horizontal="center"/>
    </xf>
    <xf numFmtId="0" fontId="9" fillId="0" borderId="4" xfId="0" applyFont="1" applyFill="1" applyBorder="1"/>
    <xf numFmtId="0" fontId="13" fillId="0" borderId="0" xfId="0" applyFont="1" applyFill="1" applyBorder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6" fillId="0" borderId="0" xfId="0" applyFont="1"/>
    <xf numFmtId="0" fontId="7" fillId="0" borderId="0" xfId="0" applyFont="1" applyAlignment="1">
      <alignment horizontal="center"/>
    </xf>
    <xf numFmtId="41" fontId="7" fillId="0" borderId="0" xfId="0" applyNumberFormat="1" applyFont="1" applyAlignment="1">
      <alignment horizontal="center"/>
    </xf>
    <xf numFmtId="41" fontId="7" fillId="0" borderId="0" xfId="0" applyNumberFormat="1" applyFont="1" applyBorder="1" applyAlignment="1">
      <alignment horizontal="center"/>
    </xf>
    <xf numFmtId="169" fontId="7" fillId="0" borderId="4" xfId="0" applyNumberFormat="1" applyFont="1" applyBorder="1" applyAlignment="1">
      <alignment horizontal="center"/>
    </xf>
    <xf numFmtId="169" fontId="7" fillId="0" borderId="0" xfId="0" applyNumberFormat="1" applyFont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6" fontId="8" fillId="0" borderId="0" xfId="0" applyNumberFormat="1" applyFont="1" applyFill="1" applyBorder="1"/>
    <xf numFmtId="166" fontId="8" fillId="0" borderId="0" xfId="0" applyNumberFormat="1" applyFont="1" applyFill="1"/>
    <xf numFmtId="166" fontId="7" fillId="0" borderId="0" xfId="0" applyNumberFormat="1" applyFont="1" applyFill="1" applyBorder="1"/>
    <xf numFmtId="166" fontId="8" fillId="0" borderId="1" xfId="0" applyNumberFormat="1" applyFont="1" applyFill="1" applyBorder="1"/>
    <xf numFmtId="166" fontId="13" fillId="0" borderId="0" xfId="0" applyNumberFormat="1" applyFont="1" applyFill="1" applyBorder="1"/>
    <xf numFmtId="166" fontId="7" fillId="0" borderId="1" xfId="0" applyNumberFormat="1" applyFont="1" applyFill="1" applyBorder="1"/>
    <xf numFmtId="0" fontId="8" fillId="0" borderId="0" xfId="0" applyFont="1" applyBorder="1" applyAlignment="1">
      <alignment horizontal="left"/>
    </xf>
    <xf numFmtId="0" fontId="8" fillId="0" borderId="0" xfId="0" applyFont="1"/>
    <xf numFmtId="0" fontId="0" fillId="0" borderId="4" xfId="0" applyBorder="1"/>
    <xf numFmtId="166" fontId="7" fillId="0" borderId="0" xfId="0" applyNumberFormat="1" applyFont="1" applyFill="1" applyAlignment="1"/>
    <xf numFmtId="166" fontId="7" fillId="0" borderId="0" xfId="0" applyNumberFormat="1" applyFont="1" applyFill="1" applyBorder="1" applyAlignment="1"/>
    <xf numFmtId="166" fontId="8" fillId="0" borderId="1" xfId="0" applyNumberFormat="1" applyFont="1" applyFill="1" applyBorder="1" applyAlignment="1"/>
    <xf numFmtId="0" fontId="7" fillId="0" borderId="2" xfId="0" applyFont="1" applyFill="1" applyBorder="1"/>
    <xf numFmtId="170" fontId="7" fillId="0" borderId="2" xfId="0" applyNumberFormat="1" applyFont="1" applyFill="1" applyBorder="1"/>
    <xf numFmtId="0" fontId="21" fillId="0" borderId="0" xfId="0" applyFont="1" applyFill="1" applyBorder="1"/>
    <xf numFmtId="0" fontId="7" fillId="0" borderId="4" xfId="0" applyFont="1" applyFill="1" applyBorder="1"/>
    <xf numFmtId="0" fontId="7" fillId="0" borderId="0" xfId="0" quotePrefix="1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7" fillId="0" borderId="1" xfId="0" applyFont="1" applyFill="1" applyBorder="1"/>
    <xf numFmtId="0" fontId="22" fillId="0" borderId="2" xfId="0" applyFont="1" applyFill="1" applyBorder="1"/>
    <xf numFmtId="0" fontId="8" fillId="0" borderId="1" xfId="0" applyFont="1" applyFill="1" applyBorder="1"/>
    <xf numFmtId="166" fontId="7" fillId="0" borderId="4" xfId="0" applyNumberFormat="1" applyFont="1" applyFill="1" applyBorder="1"/>
    <xf numFmtId="0" fontId="4" fillId="0" borderId="0" xfId="0" applyFont="1" applyBorder="1" applyAlignment="1">
      <alignment horizontal="center"/>
    </xf>
    <xf numFmtId="166" fontId="7" fillId="0" borderId="0" xfId="0" applyNumberFormat="1" applyFont="1" applyFill="1" applyBorder="1" applyAlignment="1">
      <alignment horizontal="right"/>
    </xf>
    <xf numFmtId="167" fontId="7" fillId="0" borderId="0" xfId="1" applyNumberFormat="1" applyFont="1" applyFill="1" applyAlignment="1">
      <alignment horizontal="center"/>
    </xf>
    <xf numFmtId="167" fontId="7" fillId="0" borderId="0" xfId="1" quotePrefix="1" applyNumberFormat="1" applyFont="1" applyFill="1" applyAlignment="1">
      <alignment horizontal="center"/>
    </xf>
    <xf numFmtId="167" fontId="7" fillId="0" borderId="0" xfId="1" applyNumberFormat="1" applyFont="1" applyFill="1" applyBorder="1" applyAlignment="1">
      <alignment horizontal="center"/>
    </xf>
    <xf numFmtId="167" fontId="7" fillId="0" borderId="0" xfId="1" quotePrefix="1" applyNumberFormat="1" applyFont="1" applyFill="1" applyBorder="1" applyAlignment="1">
      <alignment horizontal="center"/>
    </xf>
    <xf numFmtId="167" fontId="8" fillId="0" borderId="0" xfId="1" applyNumberFormat="1" applyFont="1" applyFill="1" applyBorder="1" applyAlignment="1">
      <alignment horizontal="center"/>
    </xf>
    <xf numFmtId="167" fontId="13" fillId="0" borderId="0" xfId="1" applyNumberFormat="1" applyFont="1" applyFill="1" applyBorder="1" applyAlignment="1">
      <alignment horizontal="center"/>
    </xf>
    <xf numFmtId="0" fontId="7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center"/>
    </xf>
    <xf numFmtId="0" fontId="8" fillId="0" borderId="0" xfId="0" applyFont="1" applyFill="1" applyBorder="1"/>
    <xf numFmtId="0" fontId="7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center"/>
    </xf>
    <xf numFmtId="0" fontId="21" fillId="0" borderId="4" xfId="0" applyFont="1" applyFill="1" applyBorder="1"/>
    <xf numFmtId="0" fontId="21" fillId="0" borderId="0" xfId="0" applyFont="1" applyFill="1"/>
    <xf numFmtId="43" fontId="7" fillId="0" borderId="0" xfId="0" applyNumberFormat="1" applyFont="1" applyFill="1" applyBorder="1"/>
    <xf numFmtId="166" fontId="8" fillId="0" borderId="0" xfId="0" applyNumberFormat="1" applyFont="1" applyFill="1" applyBorder="1"/>
    <xf numFmtId="0" fontId="23" fillId="0" borderId="0" xfId="0" applyFont="1"/>
    <xf numFmtId="0" fontId="10" fillId="0" borderId="0" xfId="0" applyFont="1" applyFill="1"/>
    <xf numFmtId="0" fontId="10" fillId="0" borderId="0" xfId="0" applyFont="1" applyFill="1" applyBorder="1"/>
    <xf numFmtId="0" fontId="8" fillId="0" borderId="0" xfId="0" applyFont="1" applyFill="1"/>
    <xf numFmtId="0" fontId="23" fillId="0" borderId="2" xfId="0" applyFont="1" applyBorder="1"/>
    <xf numFmtId="0" fontId="23" fillId="0" borderId="0" xfId="0" applyFont="1" applyFill="1"/>
    <xf numFmtId="166" fontId="7" fillId="0" borderId="2" xfId="0" applyNumberFormat="1" applyFont="1" applyFill="1" applyBorder="1"/>
    <xf numFmtId="0" fontId="25" fillId="0" borderId="0" xfId="0" applyFont="1" applyFill="1"/>
    <xf numFmtId="167" fontId="7" fillId="0" borderId="2" xfId="0" applyNumberFormat="1" applyFont="1" applyFill="1" applyBorder="1" applyAlignment="1">
      <alignment horizontal="left"/>
    </xf>
    <xf numFmtId="167" fontId="7" fillId="0" borderId="0" xfId="0" quotePrefix="1" applyNumberFormat="1" applyFont="1" applyFill="1" applyBorder="1" applyAlignment="1">
      <alignment horizontal="left"/>
    </xf>
    <xf numFmtId="167" fontId="7" fillId="0" borderId="4" xfId="0" applyNumberFormat="1" applyFont="1" applyBorder="1" applyAlignment="1">
      <alignment horizontal="left"/>
    </xf>
    <xf numFmtId="2" fontId="7" fillId="0" borderId="0" xfId="0" applyNumberFormat="1" applyFont="1" applyBorder="1" applyAlignment="1">
      <alignment horizontal="left"/>
    </xf>
    <xf numFmtId="0" fontId="9" fillId="0" borderId="0" xfId="0" applyFont="1" applyFill="1" applyBorder="1"/>
    <xf numFmtId="0" fontId="26" fillId="0" borderId="0" xfId="0" applyFont="1" applyAlignment="1">
      <alignment horizontal="left"/>
    </xf>
    <xf numFmtId="0" fontId="8" fillId="0" borderId="0" xfId="0" applyFont="1" applyFill="1"/>
    <xf numFmtId="167" fontId="8" fillId="0" borderId="0" xfId="0" applyNumberFormat="1" applyFont="1" applyFill="1" applyAlignment="1"/>
    <xf numFmtId="167" fontId="7" fillId="0" borderId="0" xfId="0" applyNumberFormat="1" applyFont="1" applyAlignment="1">
      <alignment horizontal="left"/>
    </xf>
    <xf numFmtId="167" fontId="8" fillId="0" borderId="1" xfId="0" applyNumberFormat="1" applyFont="1" applyBorder="1" applyAlignment="1">
      <alignment horizontal="left"/>
    </xf>
    <xf numFmtId="0" fontId="25" fillId="0" borderId="0" xfId="0" applyFont="1" applyFill="1" applyBorder="1"/>
    <xf numFmtId="9" fontId="7" fillId="0" borderId="0" xfId="3" applyFont="1" applyFill="1" applyBorder="1"/>
    <xf numFmtId="9" fontId="7" fillId="0" borderId="4" xfId="3" applyFont="1" applyFill="1" applyBorder="1"/>
    <xf numFmtId="43" fontId="7" fillId="0" borderId="4" xfId="1" applyNumberFormat="1" applyFont="1" applyFill="1" applyBorder="1" applyAlignment="1">
      <alignment horizontal="right"/>
    </xf>
    <xf numFmtId="166" fontId="7" fillId="0" borderId="0" xfId="0" quotePrefix="1" applyNumberFormat="1" applyFont="1" applyFill="1" applyBorder="1" applyAlignment="1">
      <alignment horizontal="right"/>
    </xf>
    <xf numFmtId="0" fontId="4" fillId="0" borderId="0" xfId="0" applyFont="1" applyFill="1" applyBorder="1"/>
    <xf numFmtId="0" fontId="24" fillId="0" borderId="0" xfId="0" applyFont="1" applyFill="1"/>
    <xf numFmtId="166" fontId="8" fillId="0" borderId="1" xfId="0" quotePrefix="1" applyNumberFormat="1" applyFont="1" applyFill="1" applyBorder="1" applyAlignment="1">
      <alignment horizontal="right"/>
    </xf>
    <xf numFmtId="166" fontId="8" fillId="0" borderId="1" xfId="1" quotePrefix="1" applyNumberFormat="1" applyFont="1" applyFill="1" applyBorder="1" applyAlignment="1">
      <alignment horizontal="right"/>
    </xf>
    <xf numFmtId="166" fontId="7" fillId="0" borderId="0" xfId="1" quotePrefix="1" applyNumberFormat="1" applyFont="1" applyFill="1" applyBorder="1" applyAlignment="1">
      <alignment horizontal="right"/>
    </xf>
    <xf numFmtId="166" fontId="17" fillId="0" borderId="0" xfId="1" applyNumberFormat="1" applyFont="1"/>
    <xf numFmtId="0" fontId="7" fillId="0" borderId="0" xfId="0" applyFont="1" applyBorder="1" applyAlignment="1">
      <alignment horizontal="center"/>
    </xf>
    <xf numFmtId="164" fontId="0" fillId="0" borderId="0" xfId="0" applyNumberFormat="1"/>
    <xf numFmtId="0" fontId="2" fillId="0" borderId="0" xfId="0" applyFont="1" applyFill="1"/>
    <xf numFmtId="43" fontId="7" fillId="0" borderId="0" xfId="1" applyNumberFormat="1" applyFont="1" applyFill="1" applyBorder="1" applyAlignment="1">
      <alignment horizontal="right"/>
    </xf>
    <xf numFmtId="43" fontId="0" fillId="0" borderId="0" xfId="1" applyNumberFormat="1" applyFont="1" applyFill="1"/>
    <xf numFmtId="43" fontId="7" fillId="0" borderId="0" xfId="1" applyNumberFormat="1" applyFont="1" applyFill="1" applyBorder="1"/>
    <xf numFmtId="43" fontId="4" fillId="0" borderId="0" xfId="1" applyNumberFormat="1" applyFont="1" applyFill="1"/>
    <xf numFmtId="43" fontId="7" fillId="0" borderId="4" xfId="1" applyNumberFormat="1" applyFont="1" applyFill="1" applyBorder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7" fillId="0" borderId="0" xfId="0" applyNumberFormat="1" applyFont="1" applyFill="1" applyBorder="1"/>
    <xf numFmtId="43" fontId="7" fillId="0" borderId="4" xfId="0" applyNumberFormat="1" applyFont="1" applyFill="1" applyBorder="1"/>
    <xf numFmtId="0" fontId="0" fillId="0" borderId="0" xfId="0" applyFont="1"/>
    <xf numFmtId="166" fontId="4" fillId="0" borderId="0" xfId="1" applyNumberFormat="1" applyFont="1" applyFill="1"/>
    <xf numFmtId="166" fontId="7" fillId="0" borderId="4" xfId="0" applyNumberFormat="1" applyFont="1" applyFill="1" applyBorder="1" applyAlignment="1">
      <alignment horizontal="right"/>
    </xf>
    <xf numFmtId="166" fontId="7" fillId="0" borderId="4" xfId="0" applyNumberFormat="1" applyFont="1" applyFill="1" applyBorder="1"/>
    <xf numFmtId="0" fontId="28" fillId="0" borderId="0" xfId="0" applyFont="1"/>
    <xf numFmtId="0" fontId="29" fillId="0" borderId="0" xfId="0" applyFont="1" applyFill="1"/>
    <xf numFmtId="0" fontId="30" fillId="0" borderId="0" xfId="0" applyFont="1" applyFill="1" applyBorder="1"/>
    <xf numFmtId="170" fontId="7" fillId="0" borderId="0" xfId="0" applyNumberFormat="1" applyFont="1" applyFill="1" applyBorder="1" applyAlignment="1"/>
    <xf numFmtId="0" fontId="31" fillId="0" borderId="0" xfId="0" applyFont="1" applyFill="1" applyBorder="1"/>
    <xf numFmtId="0" fontId="20" fillId="0" borderId="0" xfId="0" applyFont="1" applyBorder="1" applyAlignment="1">
      <alignment horizontal="left"/>
    </xf>
    <xf numFmtId="0" fontId="16" fillId="0" borderId="0" xfId="0" applyFont="1" applyBorder="1"/>
    <xf numFmtId="0" fontId="16" fillId="0" borderId="0" xfId="0" applyFont="1" applyFill="1" applyBorder="1"/>
    <xf numFmtId="0" fontId="0" fillId="0" borderId="0" xfId="0" applyBorder="1"/>
    <xf numFmtId="43" fontId="7" fillId="0" borderId="0" xfId="0" applyNumberFormat="1" applyFont="1" applyFill="1"/>
    <xf numFmtId="43" fontId="7" fillId="0" borderId="0" xfId="1" applyNumberFormat="1" applyFont="1" applyFill="1"/>
    <xf numFmtId="43" fontId="7" fillId="0" borderId="0" xfId="1" applyNumberFormat="1" applyFont="1" applyFill="1" applyBorder="1" applyAlignment="1">
      <alignment horizontal="left"/>
    </xf>
    <xf numFmtId="0" fontId="0" fillId="0" borderId="4" xfId="0" applyFill="1" applyBorder="1"/>
    <xf numFmtId="0" fontId="4" fillId="0" borderId="4" xfId="0" applyFont="1" applyFill="1" applyBorder="1"/>
    <xf numFmtId="0" fontId="4" fillId="0" borderId="1" xfId="0" applyFont="1" applyFill="1" applyBorder="1"/>
    <xf numFmtId="9" fontId="0" fillId="0" borderId="0" xfId="3" applyFont="1" applyFill="1"/>
    <xf numFmtId="171" fontId="7" fillId="0" borderId="0" xfId="1" applyNumberFormat="1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9" fillId="0" borderId="4" xfId="0" applyFont="1" applyBorder="1" applyAlignment="1"/>
    <xf numFmtId="0" fontId="7" fillId="0" borderId="1" xfId="0" applyFont="1" applyFill="1" applyBorder="1" applyAlignment="1">
      <alignment horizontal="center"/>
    </xf>
    <xf numFmtId="166" fontId="8" fillId="0" borderId="1" xfId="1" applyNumberFormat="1" applyFont="1" applyFill="1" applyBorder="1"/>
    <xf numFmtId="0" fontId="8" fillId="0" borderId="1" xfId="0" applyFont="1" applyBorder="1"/>
    <xf numFmtId="0" fontId="7" fillId="0" borderId="4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167" fontId="8" fillId="0" borderId="4" xfId="1" applyNumberFormat="1" applyFont="1" applyBorder="1" applyAlignment="1">
      <alignment horizontal="left"/>
    </xf>
    <xf numFmtId="166" fontId="8" fillId="0" borderId="1" xfId="0" applyNumberFormat="1" applyFont="1" applyFill="1" applyBorder="1"/>
    <xf numFmtId="0" fontId="32" fillId="0" borderId="0" xfId="0" applyFont="1" applyFill="1"/>
    <xf numFmtId="170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167" fontId="7" fillId="0" borderId="0" xfId="0" applyNumberFormat="1" applyFont="1" applyFill="1" applyBorder="1" applyAlignment="1">
      <alignment horizontal="right"/>
    </xf>
    <xf numFmtId="167" fontId="7" fillId="0" borderId="0" xfId="1" quotePrefix="1" applyNumberFormat="1" applyFont="1" applyAlignment="1">
      <alignment horizontal="left"/>
    </xf>
    <xf numFmtId="167" fontId="7" fillId="0" borderId="4" xfId="1" applyNumberFormat="1" applyFont="1" applyFill="1" applyBorder="1" applyAlignment="1">
      <alignment horizontal="left"/>
    </xf>
    <xf numFmtId="167" fontId="7" fillId="0" borderId="0" xfId="0" applyNumberFormat="1" applyFont="1" applyFill="1" applyAlignment="1">
      <alignment horizontal="left"/>
    </xf>
    <xf numFmtId="167" fontId="7" fillId="0" borderId="0" xfId="0" applyNumberFormat="1" applyFont="1" applyFill="1" applyBorder="1" applyAlignment="1">
      <alignment horizontal="left" wrapText="1"/>
    </xf>
    <xf numFmtId="167" fontId="9" fillId="0" borderId="0" xfId="0" applyNumberFormat="1" applyFont="1" applyFill="1" applyBorder="1"/>
    <xf numFmtId="0" fontId="28" fillId="0" borderId="0" xfId="0" applyFont="1" applyFill="1"/>
    <xf numFmtId="166" fontId="7" fillId="0" borderId="0" xfId="0" applyNumberFormat="1" applyFont="1" applyFill="1" applyBorder="1" applyAlignment="1">
      <alignment horizontal="right"/>
    </xf>
    <xf numFmtId="0" fontId="32" fillId="0" borderId="0" xfId="0" applyFont="1" applyFill="1" applyBorder="1"/>
    <xf numFmtId="0" fontId="8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vertical="center"/>
    </xf>
    <xf numFmtId="172" fontId="0" fillId="0" borderId="0" xfId="0" applyNumberFormat="1"/>
    <xf numFmtId="0" fontId="7" fillId="0" borderId="4" xfId="0" applyFont="1" applyBorder="1" applyAlignment="1">
      <alignment horizontal="right"/>
    </xf>
    <xf numFmtId="0" fontId="9" fillId="0" borderId="4" xfId="0" applyFont="1" applyBorder="1"/>
    <xf numFmtId="0" fontId="7" fillId="0" borderId="0" xfId="0" applyFont="1"/>
    <xf numFmtId="0" fontId="8" fillId="0" borderId="1" xfId="0" applyFont="1" applyBorder="1"/>
    <xf numFmtId="166" fontId="7" fillId="0" borderId="4" xfId="0" applyNumberFormat="1" applyFont="1" applyFill="1" applyBorder="1" applyAlignment="1"/>
    <xf numFmtId="166" fontId="7" fillId="0" borderId="1" xfId="0" applyNumberFormat="1" applyFont="1" applyFill="1" applyBorder="1" applyAlignment="1"/>
    <xf numFmtId="166" fontId="8" fillId="0" borderId="4" xfId="0" applyNumberFormat="1" applyFont="1" applyFill="1" applyBorder="1" applyAlignment="1">
      <alignment horizontal="right"/>
    </xf>
    <xf numFmtId="166" fontId="7" fillId="0" borderId="4" xfId="1" quotePrefix="1" applyNumberFormat="1" applyFont="1" applyFill="1" applyBorder="1" applyAlignment="1">
      <alignment horizontal="right"/>
    </xf>
    <xf numFmtId="0" fontId="7" fillId="0" borderId="2" xfId="0" quotePrefix="1" applyFont="1" applyBorder="1"/>
    <xf numFmtId="0" fontId="7" fillId="0" borderId="2" xfId="0" applyFont="1" applyBorder="1"/>
    <xf numFmtId="170" fontId="7" fillId="0" borderId="2" xfId="0" applyNumberFormat="1" applyFont="1" applyBorder="1"/>
    <xf numFmtId="0" fontId="21" fillId="0" borderId="0" xfId="0" applyFont="1"/>
    <xf numFmtId="0" fontId="7" fillId="0" borderId="4" xfId="0" applyFont="1" applyBorder="1"/>
    <xf numFmtId="0" fontId="7" fillId="0" borderId="4" xfId="0" quotePrefix="1" applyFont="1" applyBorder="1" applyAlignment="1">
      <alignment horizontal="right"/>
    </xf>
    <xf numFmtId="0" fontId="7" fillId="0" borderId="0" xfId="0" quotePrefix="1" applyFont="1"/>
    <xf numFmtId="166" fontId="7" fillId="0" borderId="0" xfId="0" applyNumberFormat="1" applyFont="1"/>
    <xf numFmtId="166" fontId="7" fillId="0" borderId="0" xfId="0" applyNumberFormat="1" applyFont="1" applyFill="1" applyBorder="1" applyAlignment="1">
      <alignment vertical="center"/>
    </xf>
    <xf numFmtId="166" fontId="7" fillId="0" borderId="0" xfId="0" applyNumberFormat="1" applyFont="1" applyFill="1" applyAlignment="1">
      <alignment vertical="center"/>
    </xf>
    <xf numFmtId="170" fontId="7" fillId="0" borderId="4" xfId="0" applyNumberFormat="1" applyFont="1" applyFill="1" applyBorder="1" applyAlignment="1"/>
    <xf numFmtId="0" fontId="0" fillId="0" borderId="5" xfId="0" applyBorder="1"/>
    <xf numFmtId="0" fontId="4" fillId="0" borderId="5" xfId="0" applyFont="1" applyBorder="1"/>
    <xf numFmtId="0" fontId="0" fillId="0" borderId="5" xfId="0" applyFill="1" applyBorder="1"/>
    <xf numFmtId="0" fontId="4" fillId="0" borderId="5" xfId="0" applyFont="1" applyFill="1" applyBorder="1"/>
    <xf numFmtId="0" fontId="0" fillId="0" borderId="3" xfId="0" applyBorder="1"/>
    <xf numFmtId="0" fontId="4" fillId="0" borderId="3" xfId="0" applyFont="1" applyBorder="1"/>
    <xf numFmtId="0" fontId="6" fillId="0" borderId="0" xfId="0" applyFont="1" applyBorder="1" applyAlignment="1">
      <alignment horizontal="center"/>
    </xf>
    <xf numFmtId="0" fontId="7" fillId="0" borderId="4" xfId="0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6" fillId="0" borderId="0" xfId="0" applyFont="1" applyBorder="1"/>
    <xf numFmtId="0" fontId="23" fillId="0" borderId="0" xfId="0" applyFont="1" applyBorder="1"/>
    <xf numFmtId="0" fontId="7" fillId="0" borderId="4" xfId="0" applyFont="1" applyBorder="1" applyAlignment="1"/>
    <xf numFmtId="0" fontId="7" fillId="0" borderId="2" xfId="0" applyFont="1" applyBorder="1" applyAlignment="1">
      <alignment horizontal="center"/>
    </xf>
    <xf numFmtId="0" fontId="7" fillId="0" borderId="4" xfId="0" applyFont="1" applyFill="1" applyBorder="1" applyAlignment="1"/>
    <xf numFmtId="0" fontId="33" fillId="0" borderId="0" xfId="0" applyFont="1" applyBorder="1"/>
    <xf numFmtId="0" fontId="24" fillId="0" borderId="0" xfId="0" quotePrefix="1" applyFont="1" applyFill="1" applyAlignment="1">
      <alignment vertical="top" wrapText="1"/>
    </xf>
    <xf numFmtId="0" fontId="3" fillId="0" borderId="0" xfId="0" applyFont="1" applyFill="1"/>
    <xf numFmtId="170" fontId="7" fillId="0" borderId="0" xfId="0" applyNumberFormat="1" applyFont="1" applyAlignment="1">
      <alignment horizontal="center"/>
    </xf>
    <xf numFmtId="0" fontId="27" fillId="0" borderId="0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4" xfId="0" quotePrefix="1" applyNumberFormat="1" applyFont="1" applyFill="1" applyBorder="1" applyAlignment="1">
      <alignment horizontal="right" vertical="center"/>
    </xf>
    <xf numFmtId="0" fontId="7" fillId="0" borderId="4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8" fillId="0" borderId="2" xfId="0" applyFont="1" applyFill="1" applyBorder="1"/>
    <xf numFmtId="170" fontId="7" fillId="0" borderId="3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166" fontId="7" fillId="0" borderId="4" xfId="0" applyNumberFormat="1" applyFont="1" applyFill="1" applyBorder="1" applyAlignment="1">
      <alignment horizontal="right"/>
    </xf>
    <xf numFmtId="166" fontId="7" fillId="0" borderId="4" xfId="0" applyNumberFormat="1" applyFont="1" applyFill="1" applyBorder="1" applyAlignment="1">
      <alignment horizontal="right" vertical="center"/>
    </xf>
    <xf numFmtId="172" fontId="7" fillId="0" borderId="0" xfId="1" applyNumberFormat="1" applyFont="1" applyFill="1" applyBorder="1" applyAlignment="1"/>
    <xf numFmtId="0" fontId="7" fillId="0" borderId="1" xfId="0" applyFont="1" applyBorder="1"/>
    <xf numFmtId="172" fontId="0" fillId="0" borderId="1" xfId="1" applyNumberFormat="1" applyFont="1" applyFill="1" applyBorder="1"/>
    <xf numFmtId="172" fontId="7" fillId="0" borderId="1" xfId="1" applyNumberFormat="1" applyFont="1" applyFill="1" applyBorder="1" applyAlignment="1"/>
    <xf numFmtId="172" fontId="8" fillId="0" borderId="1" xfId="1" applyNumberFormat="1" applyFont="1" applyFill="1" applyBorder="1" applyAlignment="1"/>
    <xf numFmtId="0" fontId="30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Border="1"/>
    <xf numFmtId="0" fontId="24" fillId="0" borderId="4" xfId="0" applyFont="1" applyFill="1" applyBorder="1"/>
    <xf numFmtId="166" fontId="8" fillId="0" borderId="4" xfId="1" quotePrefix="1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vertical="center"/>
    </xf>
    <xf numFmtId="170" fontId="7" fillId="0" borderId="2" xfId="0" applyNumberFormat="1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4" xfId="0" applyFont="1" applyBorder="1" applyAlignment="1">
      <alignment vertical="center"/>
    </xf>
    <xf numFmtId="166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4" xfId="0" applyFont="1" applyFill="1" applyBorder="1" applyAlignment="1">
      <alignment vertical="center"/>
    </xf>
    <xf numFmtId="166" fontId="7" fillId="0" borderId="4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7" fillId="0" borderId="4" xfId="0" applyFont="1" applyFill="1" applyBorder="1" applyAlignment="1">
      <alignment horizontal="right"/>
    </xf>
    <xf numFmtId="170" fontId="7" fillId="0" borderId="3" xfId="0" applyNumberFormat="1" applyFont="1" applyFill="1" applyBorder="1" applyAlignment="1">
      <alignment horizontal="center"/>
    </xf>
    <xf numFmtId="170" fontId="7" fillId="0" borderId="0" xfId="0" applyNumberFormat="1" applyFont="1" applyAlignment="1">
      <alignment horizontal="center"/>
    </xf>
    <xf numFmtId="0" fontId="17" fillId="0" borderId="1" xfId="0" applyFont="1" applyFill="1" applyBorder="1"/>
    <xf numFmtId="0" fontId="0" fillId="0" borderId="1" xfId="0" applyFill="1" applyBorder="1"/>
    <xf numFmtId="0" fontId="7" fillId="0" borderId="0" xfId="0" applyFont="1" applyBorder="1"/>
    <xf numFmtId="0" fontId="25" fillId="0" borderId="0" xfId="0" applyFont="1" applyFill="1" applyBorder="1" applyAlignment="1">
      <alignment vertical="center"/>
    </xf>
    <xf numFmtId="0" fontId="7" fillId="0" borderId="3" xfId="0" applyFont="1" applyBorder="1" applyAlignment="1">
      <alignment horizontal="center"/>
    </xf>
    <xf numFmtId="16" fontId="7" fillId="0" borderId="4" xfId="0" quotePrefix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0" fontId="7" fillId="0" borderId="4" xfId="0" applyNumberFormat="1" applyFont="1" applyFill="1" applyBorder="1" applyAlignment="1">
      <alignment horizontal="center"/>
    </xf>
    <xf numFmtId="170" fontId="7" fillId="0" borderId="3" xfId="0" applyNumberFormat="1" applyFont="1" applyFill="1" applyBorder="1" applyAlignment="1">
      <alignment horizontal="center"/>
    </xf>
    <xf numFmtId="170" fontId="7" fillId="0" borderId="0" xfId="0" applyNumberFormat="1" applyFont="1" applyAlignment="1">
      <alignment horizontal="center"/>
    </xf>
    <xf numFmtId="170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70" fontId="7" fillId="0" borderId="4" xfId="0" applyNumberFormat="1" applyFont="1" applyFill="1" applyBorder="1" applyAlignment="1">
      <alignment horizontal="center" vertical="center"/>
    </xf>
    <xf numFmtId="0" fontId="24" fillId="0" borderId="0" xfId="0" quotePrefix="1" applyFont="1" applyFill="1" applyAlignment="1">
      <alignment horizontal="left" vertical="top" wrapText="1"/>
    </xf>
    <xf numFmtId="170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70" fontId="7" fillId="0" borderId="3" xfId="0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170" fontId="7" fillId="0" borderId="3" xfId="0" applyNumberFormat="1" applyFont="1" applyFill="1" applyBorder="1" applyAlignment="1">
      <alignment horizontal="right" wrapText="1"/>
    </xf>
    <xf numFmtId="170" fontId="7" fillId="0" borderId="3" xfId="0" applyNumberFormat="1" applyFont="1" applyFill="1" applyBorder="1" applyAlignment="1">
      <alignment horizontal="right"/>
    </xf>
    <xf numFmtId="170" fontId="7" fillId="0" borderId="4" xfId="0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right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3300"/>
      <color rgb="FFFFFF97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B1:N33"/>
  <sheetViews>
    <sheetView showGridLines="0" zoomScaleNormal="100" workbookViewId="0">
      <selection activeCell="B2" sqref="B2:N2"/>
    </sheetView>
  </sheetViews>
  <sheetFormatPr defaultRowHeight="15"/>
  <cols>
    <col min="2" max="2" width="64.42578125" customWidth="1"/>
    <col min="3" max="3" width="1.7109375" customWidth="1"/>
    <col min="4" max="4" width="5.7109375" customWidth="1"/>
    <col min="5" max="5" width="1.7109375" customWidth="1"/>
    <col min="6" max="6" width="10.7109375" customWidth="1"/>
    <col min="7" max="7" width="1.7109375" customWidth="1"/>
    <col min="8" max="8" width="10.7109375" customWidth="1"/>
    <col min="9" max="9" width="1.7109375" customWidth="1"/>
    <col min="10" max="10" width="10.7109375" customWidth="1"/>
    <col min="11" max="11" width="1.7109375" customWidth="1"/>
    <col min="12" max="12" width="10.7109375" customWidth="1"/>
    <col min="13" max="13" width="1.7109375" customWidth="1"/>
    <col min="14" max="15" width="10.7109375" customWidth="1"/>
  </cols>
  <sheetData>
    <row r="1" spans="2:14" ht="12" customHeight="1"/>
    <row r="2" spans="2:14" ht="18.75">
      <c r="B2" s="315" t="s">
        <v>9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2:14" ht="12" customHeight="1" thickBot="1">
      <c r="B3" s="15"/>
      <c r="C3" s="15"/>
      <c r="D3" s="15"/>
      <c r="E3" s="15"/>
      <c r="F3" s="16"/>
      <c r="G3" s="16"/>
      <c r="H3" s="17"/>
      <c r="I3" s="15"/>
      <c r="J3" s="15"/>
      <c r="K3" s="15"/>
      <c r="L3" s="15"/>
      <c r="M3" s="15"/>
      <c r="N3" s="12"/>
    </row>
    <row r="4" spans="2:14" ht="12" customHeight="1">
      <c r="B4" s="18"/>
      <c r="C4" s="18"/>
      <c r="D4" s="18"/>
      <c r="E4" s="18"/>
      <c r="F4" s="313" t="s">
        <v>10</v>
      </c>
      <c r="G4" s="313"/>
      <c r="H4" s="313"/>
      <c r="I4" s="18"/>
      <c r="J4" s="316" t="s">
        <v>6</v>
      </c>
      <c r="K4" s="316"/>
      <c r="L4" s="316"/>
      <c r="M4" s="18"/>
      <c r="N4" s="3" t="s">
        <v>112</v>
      </c>
    </row>
    <row r="5" spans="2:14" ht="12" customHeight="1">
      <c r="B5" s="18"/>
      <c r="C5" s="18"/>
      <c r="D5" s="19"/>
      <c r="E5" s="19"/>
      <c r="F5" s="314" t="s">
        <v>2</v>
      </c>
      <c r="G5" s="314"/>
      <c r="H5" s="314"/>
      <c r="I5" s="19"/>
      <c r="J5" s="20"/>
      <c r="K5" s="20" t="s">
        <v>2</v>
      </c>
      <c r="L5" s="20"/>
      <c r="M5" s="18"/>
      <c r="N5" s="55" t="s">
        <v>3</v>
      </c>
    </row>
    <row r="6" spans="2:14" ht="12" customHeight="1">
      <c r="B6" s="199" t="s">
        <v>11</v>
      </c>
      <c r="C6" s="21"/>
      <c r="D6" s="203" t="s">
        <v>12</v>
      </c>
      <c r="E6" s="21"/>
      <c r="F6" s="252">
        <v>2022</v>
      </c>
      <c r="G6" s="253"/>
      <c r="H6" s="252">
        <v>2021</v>
      </c>
      <c r="I6" s="254"/>
      <c r="J6" s="252">
        <v>2022</v>
      </c>
      <c r="K6" s="253"/>
      <c r="L6" s="252">
        <v>2021</v>
      </c>
      <c r="M6" s="255"/>
      <c r="N6" s="256">
        <v>2021</v>
      </c>
    </row>
    <row r="7" spans="2:14" ht="12" customHeight="1">
      <c r="B7" s="23"/>
      <c r="C7" s="21"/>
      <c r="D7" s="21"/>
      <c r="E7" s="21"/>
      <c r="F7" s="24"/>
      <c r="G7" s="21"/>
      <c r="H7" s="25"/>
      <c r="I7" s="21"/>
      <c r="J7" s="21"/>
      <c r="K7" s="21"/>
      <c r="L7" s="24"/>
      <c r="M7" s="24"/>
    </row>
    <row r="8" spans="2:14" ht="12" customHeight="1">
      <c r="B8" s="212" t="s">
        <v>221</v>
      </c>
      <c r="C8" s="27"/>
      <c r="D8" s="121">
        <v>2</v>
      </c>
      <c r="E8" s="27"/>
      <c r="F8" s="28">
        <v>198.5</v>
      </c>
      <c r="G8" s="29"/>
      <c r="H8" s="30">
        <v>141.69999999999999</v>
      </c>
      <c r="I8" s="31"/>
      <c r="J8" s="28">
        <v>608.40000000000009</v>
      </c>
      <c r="K8" s="31"/>
      <c r="L8" s="30">
        <v>493.3</v>
      </c>
      <c r="M8" s="29"/>
      <c r="N8" s="30">
        <v>703.8</v>
      </c>
    </row>
    <row r="9" spans="2:14" ht="12" customHeight="1">
      <c r="B9" s="27"/>
      <c r="C9" s="27"/>
      <c r="D9" s="121"/>
      <c r="E9" s="27"/>
      <c r="F9" s="32"/>
      <c r="G9" s="29"/>
      <c r="H9" s="29"/>
      <c r="I9" s="31"/>
      <c r="J9" s="196"/>
      <c r="K9" s="31"/>
      <c r="L9" s="29"/>
      <c r="M9" s="31"/>
      <c r="N9" s="29"/>
    </row>
    <row r="10" spans="2:14" ht="12" customHeight="1">
      <c r="B10" s="33" t="s">
        <v>13</v>
      </c>
      <c r="C10" s="27"/>
      <c r="D10" s="118">
        <v>3</v>
      </c>
      <c r="E10" s="31"/>
      <c r="F10" s="34">
        <v>-89</v>
      </c>
      <c r="G10" s="29"/>
      <c r="H10" s="35">
        <v>-65.599999999999994</v>
      </c>
      <c r="I10" s="31"/>
      <c r="J10" s="34">
        <v>-231</v>
      </c>
      <c r="K10" s="31"/>
      <c r="L10" s="35">
        <v>-159.19999999999999</v>
      </c>
      <c r="M10" s="34"/>
      <c r="N10" s="35">
        <v>-227.2</v>
      </c>
    </row>
    <row r="11" spans="2:14" ht="12" customHeight="1">
      <c r="B11" s="33" t="s">
        <v>14</v>
      </c>
      <c r="C11" s="27"/>
      <c r="D11" s="119">
        <v>3</v>
      </c>
      <c r="E11" s="31"/>
      <c r="F11" s="34">
        <v>-1.8</v>
      </c>
      <c r="G11" s="35"/>
      <c r="H11" s="35">
        <v>-1.6</v>
      </c>
      <c r="I11" s="31"/>
      <c r="J11" s="34">
        <v>-5</v>
      </c>
      <c r="K11" s="31"/>
      <c r="L11" s="35">
        <v>-4.5999999999999996</v>
      </c>
      <c r="M11" s="35"/>
      <c r="N11" s="35">
        <v>-6.5</v>
      </c>
    </row>
    <row r="12" spans="2:14" ht="12" customHeight="1">
      <c r="B12" s="27" t="s">
        <v>15</v>
      </c>
      <c r="C12" s="27"/>
      <c r="D12" s="120">
        <v>3</v>
      </c>
      <c r="E12" s="31"/>
      <c r="F12" s="34">
        <v>-9.6</v>
      </c>
      <c r="G12" s="29"/>
      <c r="H12" s="35">
        <v>-8.9</v>
      </c>
      <c r="I12" s="31"/>
      <c r="J12" s="34">
        <v>-29</v>
      </c>
      <c r="K12" s="31"/>
      <c r="L12" s="35">
        <v>-27.7</v>
      </c>
      <c r="M12" s="35"/>
      <c r="N12" s="35">
        <v>-36.1</v>
      </c>
    </row>
    <row r="13" spans="2:14" ht="12" customHeight="1">
      <c r="B13" s="33" t="s">
        <v>16</v>
      </c>
      <c r="C13" s="33"/>
      <c r="D13" s="119">
        <v>4</v>
      </c>
      <c r="E13" s="31"/>
      <c r="F13" s="35">
        <v>-42.1</v>
      </c>
      <c r="G13" s="35"/>
      <c r="H13" s="35">
        <v>-70.099999999999994</v>
      </c>
      <c r="I13" s="31"/>
      <c r="J13" s="35">
        <v>-200.5</v>
      </c>
      <c r="K13" s="31"/>
      <c r="L13" s="35">
        <v>-273.60000000000002</v>
      </c>
      <c r="M13" s="35"/>
      <c r="N13" s="35">
        <v>-379</v>
      </c>
    </row>
    <row r="14" spans="2:14" ht="12" customHeight="1">
      <c r="B14" s="33" t="s">
        <v>219</v>
      </c>
      <c r="C14" s="33"/>
      <c r="D14" s="119">
        <v>4</v>
      </c>
      <c r="E14" s="31"/>
      <c r="F14" s="35">
        <v>-22.2</v>
      </c>
      <c r="G14" s="35"/>
      <c r="H14" s="35">
        <v>-24.4</v>
      </c>
      <c r="I14" s="31"/>
      <c r="J14" s="35">
        <v>-71.7</v>
      </c>
      <c r="K14" s="31"/>
      <c r="L14" s="35">
        <v>-69.900000000000006</v>
      </c>
      <c r="M14" s="35"/>
      <c r="N14" s="35">
        <v>-100.6</v>
      </c>
    </row>
    <row r="15" spans="2:14" ht="12" customHeight="1">
      <c r="B15" s="33" t="s">
        <v>277</v>
      </c>
      <c r="C15" s="33"/>
      <c r="D15" s="119">
        <v>4</v>
      </c>
      <c r="E15" s="31"/>
      <c r="F15" s="35">
        <v>0</v>
      </c>
      <c r="G15" s="35"/>
      <c r="H15" s="35">
        <v>0</v>
      </c>
      <c r="I15" s="31"/>
      <c r="J15" s="35">
        <v>0.4</v>
      </c>
      <c r="K15" s="31"/>
      <c r="L15" s="35">
        <v>0</v>
      </c>
      <c r="M15" s="35"/>
      <c r="N15" s="35">
        <v>-15</v>
      </c>
    </row>
    <row r="16" spans="2:14" ht="12" customHeight="1">
      <c r="B16" s="33" t="s">
        <v>18</v>
      </c>
      <c r="C16" s="33"/>
      <c r="D16" s="119">
        <v>4</v>
      </c>
      <c r="E16" s="31"/>
      <c r="F16" s="34">
        <v>1.752956</v>
      </c>
      <c r="G16" s="35"/>
      <c r="H16" s="35">
        <v>-1.0489257599999999</v>
      </c>
      <c r="I16" s="31"/>
      <c r="J16" s="34">
        <v>1.2645091900000001</v>
      </c>
      <c r="K16" s="31"/>
      <c r="L16" s="35">
        <v>2.0684458999999999</v>
      </c>
      <c r="M16" s="35"/>
      <c r="N16" s="35">
        <v>-5.5839864699999993</v>
      </c>
    </row>
    <row r="17" spans="2:14" ht="12" customHeight="1">
      <c r="B17" s="36" t="s">
        <v>19</v>
      </c>
      <c r="C17" s="7"/>
      <c r="D17" s="120"/>
      <c r="E17" s="31"/>
      <c r="F17" s="37">
        <f>SUM(F10:F16)</f>
        <v>-162.94704399999998</v>
      </c>
      <c r="G17" s="29"/>
      <c r="H17" s="37">
        <v>-171.64892576</v>
      </c>
      <c r="I17" s="31"/>
      <c r="J17" s="37">
        <f>SUM(J10:J16)</f>
        <v>-535.53549081000006</v>
      </c>
      <c r="K17" s="31"/>
      <c r="L17" s="37">
        <v>-532.93155409999997</v>
      </c>
      <c r="M17" s="32"/>
      <c r="N17" s="37">
        <v>-769.98398646999999</v>
      </c>
    </row>
    <row r="18" spans="2:14" ht="12" customHeight="1">
      <c r="B18" s="27" t="s">
        <v>182</v>
      </c>
      <c r="C18" s="7"/>
      <c r="D18" s="121" t="s">
        <v>5</v>
      </c>
      <c r="E18" s="31"/>
      <c r="F18" s="32">
        <f>+F17+F8</f>
        <v>35.552956000000023</v>
      </c>
      <c r="G18" s="29"/>
      <c r="H18" s="32">
        <v>-29.948925760000009</v>
      </c>
      <c r="I18" s="31"/>
      <c r="J18" s="32">
        <f>+J17+J8</f>
        <v>72.864509190000035</v>
      </c>
      <c r="K18" s="31"/>
      <c r="L18" s="32">
        <v>-39.63155409999996</v>
      </c>
      <c r="M18" s="32"/>
      <c r="N18" s="32">
        <v>-66.183986470000036</v>
      </c>
    </row>
    <row r="19" spans="2:14" ht="12" customHeight="1">
      <c r="B19" s="31" t="s">
        <v>20</v>
      </c>
      <c r="C19" s="31"/>
      <c r="D19" s="121">
        <v>5</v>
      </c>
      <c r="E19" s="31"/>
      <c r="F19" s="32">
        <v>0.8</v>
      </c>
      <c r="G19" s="29"/>
      <c r="H19" s="32">
        <v>-0.2</v>
      </c>
      <c r="I19" s="31"/>
      <c r="J19" s="32">
        <v>1.5</v>
      </c>
      <c r="K19" s="31"/>
      <c r="L19" s="32">
        <v>-1.3</v>
      </c>
      <c r="M19" s="29"/>
      <c r="N19" s="32">
        <v>1.2</v>
      </c>
    </row>
    <row r="20" spans="2:14" ht="12" customHeight="1">
      <c r="B20" s="27" t="s">
        <v>21</v>
      </c>
      <c r="C20" s="31"/>
      <c r="D20" s="121">
        <v>6</v>
      </c>
      <c r="E20" s="31"/>
      <c r="F20" s="32">
        <v>-29.3</v>
      </c>
      <c r="G20" s="29"/>
      <c r="H20" s="29">
        <v>-26.9</v>
      </c>
      <c r="I20" s="31"/>
      <c r="J20" s="32">
        <v>-81.400000000000006</v>
      </c>
      <c r="K20" s="31"/>
      <c r="L20" s="29">
        <v>-74</v>
      </c>
      <c r="M20" s="29"/>
      <c r="N20" s="29">
        <v>-99.4</v>
      </c>
    </row>
    <row r="21" spans="2:14" ht="12" customHeight="1">
      <c r="B21" s="26" t="s">
        <v>22</v>
      </c>
      <c r="C21" s="31"/>
      <c r="D21" s="121">
        <v>7</v>
      </c>
      <c r="E21" s="31"/>
      <c r="F21" s="28">
        <v>0.4</v>
      </c>
      <c r="G21" s="29"/>
      <c r="H21" s="30">
        <v>-2.4</v>
      </c>
      <c r="I21" s="31"/>
      <c r="J21" s="28">
        <v>-1.6</v>
      </c>
      <c r="K21" s="31"/>
      <c r="L21" s="30">
        <v>-3.9</v>
      </c>
      <c r="M21" s="29"/>
      <c r="N21" s="30">
        <v>0.6</v>
      </c>
    </row>
    <row r="22" spans="2:14" ht="12" customHeight="1">
      <c r="B22" s="33" t="s">
        <v>183</v>
      </c>
      <c r="C22" s="7"/>
      <c r="D22" s="120"/>
      <c r="E22" s="31"/>
      <c r="F22" s="34">
        <f>SUM(F18:F21)</f>
        <v>7.4529560000000199</v>
      </c>
      <c r="G22" s="29"/>
      <c r="H22" s="34">
        <v>-59.448925760000002</v>
      </c>
      <c r="I22" s="31"/>
      <c r="J22" s="34">
        <f>SUM(J18:J21)</f>
        <v>-8.6354908099999701</v>
      </c>
      <c r="K22" s="31"/>
      <c r="L22" s="34">
        <v>-118.83155409999996</v>
      </c>
      <c r="M22" s="34"/>
      <c r="N22" s="34">
        <v>-163.78398647000003</v>
      </c>
    </row>
    <row r="23" spans="2:14" ht="12" customHeight="1">
      <c r="B23" s="26" t="s">
        <v>24</v>
      </c>
      <c r="C23" s="31"/>
      <c r="D23" s="120">
        <v>8</v>
      </c>
      <c r="E23" s="31"/>
      <c r="F23" s="34">
        <v>-4.9000000000000004</v>
      </c>
      <c r="G23" s="29"/>
      <c r="H23" s="35">
        <v>-1.3</v>
      </c>
      <c r="I23" s="31"/>
      <c r="J23" s="34">
        <v>-19.2</v>
      </c>
      <c r="K23" s="31"/>
      <c r="L23" s="35">
        <v>-7.1</v>
      </c>
      <c r="M23" s="29"/>
      <c r="N23" s="35">
        <v>-15.6</v>
      </c>
    </row>
    <row r="24" spans="2:14" ht="12" customHeight="1">
      <c r="B24" s="205" t="s">
        <v>25</v>
      </c>
      <c r="C24" s="7"/>
      <c r="D24" s="122"/>
      <c r="E24" s="41"/>
      <c r="F24" s="206">
        <f>SUM(F22:F23)</f>
        <v>2.5529560000000195</v>
      </c>
      <c r="G24" s="40"/>
      <c r="H24" s="206">
        <v>-60.748925759999999</v>
      </c>
      <c r="I24" s="41"/>
      <c r="J24" s="201">
        <f>SUM(J22:J23)</f>
        <v>-27.835490809999968</v>
      </c>
      <c r="K24" s="41"/>
      <c r="L24" s="206">
        <v>-125.93155409999996</v>
      </c>
      <c r="M24" s="133"/>
      <c r="N24" s="206">
        <v>-179.38398647000002</v>
      </c>
    </row>
    <row r="25" spans="2:14" ht="12" customHeight="1">
      <c r="B25" s="39"/>
      <c r="C25" s="41"/>
      <c r="D25" s="122"/>
      <c r="E25" s="41"/>
      <c r="F25" s="42"/>
      <c r="G25" s="40"/>
      <c r="H25" s="40"/>
      <c r="I25" s="41"/>
      <c r="J25" s="41"/>
      <c r="K25" s="41"/>
      <c r="L25" s="40"/>
      <c r="M25" s="41"/>
      <c r="N25" s="40"/>
    </row>
    <row r="26" spans="2:14" ht="12" customHeight="1">
      <c r="B26" s="43" t="s">
        <v>26</v>
      </c>
      <c r="C26" s="31"/>
      <c r="D26" s="119"/>
      <c r="E26" s="31"/>
      <c r="F26" s="34"/>
      <c r="G26" s="35"/>
      <c r="H26" s="35"/>
      <c r="I26" s="31"/>
      <c r="J26" s="31"/>
      <c r="K26" s="31"/>
      <c r="L26" s="35"/>
      <c r="M26" s="31"/>
      <c r="N26" s="35"/>
    </row>
    <row r="27" spans="2:14" ht="12" customHeight="1">
      <c r="B27" s="33" t="s">
        <v>27</v>
      </c>
      <c r="C27" s="7"/>
      <c r="D27" s="119">
        <v>13</v>
      </c>
      <c r="E27" s="31"/>
      <c r="F27" s="34">
        <f>+Notes!H263</f>
        <v>7.5</v>
      </c>
      <c r="G27" s="35"/>
      <c r="H27" s="34">
        <v>-2.5</v>
      </c>
      <c r="I27" s="31"/>
      <c r="J27" s="34">
        <f>+Notes!K263</f>
        <v>39.700000000000003</v>
      </c>
      <c r="K27" s="31"/>
      <c r="L27" s="34">
        <v>16.2</v>
      </c>
      <c r="M27" s="35"/>
      <c r="N27" s="34">
        <v>14.78811</v>
      </c>
    </row>
    <row r="28" spans="2:14" ht="12" customHeight="1">
      <c r="B28" s="33" t="s">
        <v>28</v>
      </c>
      <c r="C28" s="7"/>
      <c r="D28" s="119">
        <v>13</v>
      </c>
      <c r="E28" s="31"/>
      <c r="F28" s="34">
        <f>+Notes!H266</f>
        <v>0.1</v>
      </c>
      <c r="G28" s="35"/>
      <c r="H28" s="35">
        <v>0.89999999999999991</v>
      </c>
      <c r="I28" s="31"/>
      <c r="J28" s="34">
        <f>+Notes!K266</f>
        <v>2.9</v>
      </c>
      <c r="K28" s="31"/>
      <c r="L28" s="35">
        <v>3</v>
      </c>
      <c r="M28" s="35"/>
      <c r="N28" s="35">
        <v>4.5588670000000002</v>
      </c>
    </row>
    <row r="29" spans="2:14" ht="12" customHeight="1">
      <c r="B29" s="44" t="s">
        <v>167</v>
      </c>
      <c r="C29" s="31"/>
      <c r="D29" s="119"/>
      <c r="E29" s="31"/>
      <c r="F29" s="37">
        <f>SUM(F27:F28)</f>
        <v>7.6</v>
      </c>
      <c r="G29" s="35"/>
      <c r="H29" s="37">
        <v>-1.6</v>
      </c>
      <c r="I29" s="31"/>
      <c r="J29" s="37">
        <f>SUM(J27:J28)</f>
        <v>42.6</v>
      </c>
      <c r="K29" s="31"/>
      <c r="L29" s="37">
        <v>19.2</v>
      </c>
      <c r="M29" s="32"/>
      <c r="N29" s="37">
        <v>19.346976999999999</v>
      </c>
    </row>
    <row r="30" spans="2:14" ht="12" customHeight="1">
      <c r="B30" s="205" t="s">
        <v>168</v>
      </c>
      <c r="C30" s="41"/>
      <c r="D30" s="122"/>
      <c r="E30" s="41"/>
      <c r="F30" s="206">
        <f>+F29+F24</f>
        <v>10.152956000000019</v>
      </c>
      <c r="G30" s="40"/>
      <c r="H30" s="206">
        <v>-62.34892576</v>
      </c>
      <c r="I30" s="41"/>
      <c r="J30" s="206">
        <f>+J29+J24</f>
        <v>14.764509190000034</v>
      </c>
      <c r="K30" s="41"/>
      <c r="L30" s="206">
        <v>-106.73155409999995</v>
      </c>
      <c r="M30" s="133"/>
      <c r="N30" s="206">
        <v>-160.03700947000002</v>
      </c>
    </row>
    <row r="31" spans="2:14" ht="12" customHeight="1">
      <c r="B31" s="45"/>
      <c r="C31" s="46"/>
      <c r="D31" s="123"/>
      <c r="E31" s="46"/>
      <c r="F31" s="47"/>
      <c r="G31" s="48"/>
      <c r="H31" s="49"/>
      <c r="I31" s="46"/>
      <c r="J31" s="46"/>
      <c r="K31" s="46"/>
      <c r="L31" s="49"/>
      <c r="M31" s="46"/>
      <c r="N31" s="49"/>
    </row>
    <row r="32" spans="2:14" ht="12" customHeight="1">
      <c r="B32" s="43" t="s">
        <v>29</v>
      </c>
      <c r="C32" s="50"/>
      <c r="D32" s="123"/>
      <c r="E32" s="46"/>
      <c r="F32" s="47"/>
      <c r="G32" s="48"/>
      <c r="H32" s="49"/>
      <c r="I32" s="46"/>
      <c r="J32" s="46"/>
      <c r="K32" s="46"/>
      <c r="L32" s="49"/>
      <c r="M32" s="46"/>
      <c r="N32" s="49"/>
    </row>
    <row r="33" spans="2:14" ht="12" customHeight="1">
      <c r="B33" s="211" t="s">
        <v>226</v>
      </c>
      <c r="C33" s="7"/>
      <c r="D33" s="119">
        <v>12</v>
      </c>
      <c r="E33" s="46"/>
      <c r="F33" s="189">
        <v>3.8700449552958437E-3</v>
      </c>
      <c r="G33" s="190"/>
      <c r="H33" s="189">
        <v>-0.15267815427862722</v>
      </c>
      <c r="I33" s="191" t="s">
        <v>5</v>
      </c>
      <c r="J33" s="189">
        <v>-5.4312380875351556E-2</v>
      </c>
      <c r="K33" s="191"/>
      <c r="L33" s="189">
        <v>-0.32024837158268449</v>
      </c>
      <c r="M33" s="190"/>
      <c r="N33" s="189">
        <v>-0.454201362439761</v>
      </c>
    </row>
  </sheetData>
  <mergeCells count="4">
    <mergeCell ref="F4:H4"/>
    <mergeCell ref="F5:H5"/>
    <mergeCell ref="B2:N2"/>
    <mergeCell ref="J4:L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J48"/>
  <sheetViews>
    <sheetView showGridLines="0" zoomScaleNormal="100" workbookViewId="0">
      <selection activeCell="B1" sqref="B1:J1"/>
    </sheetView>
  </sheetViews>
  <sheetFormatPr defaultRowHeight="15"/>
  <cols>
    <col min="2" max="2" width="86.7109375" customWidth="1"/>
    <col min="3" max="3" width="1.7109375" customWidth="1"/>
    <col min="4" max="4" width="5.7109375" customWidth="1"/>
    <col min="5" max="5" width="1.7109375" customWidth="1"/>
    <col min="6" max="6" width="10.7109375" customWidth="1"/>
    <col min="7" max="7" width="1.7109375" customWidth="1"/>
    <col min="8" max="8" width="10.7109375" customWidth="1"/>
    <col min="9" max="9" width="2" bestFit="1" customWidth="1"/>
    <col min="10" max="10" width="11.5703125" bestFit="1" customWidth="1"/>
    <col min="11" max="11" width="10.7109375" customWidth="1"/>
  </cols>
  <sheetData>
    <row r="1" spans="1:10" ht="18.75" customHeight="1">
      <c r="A1" s="4"/>
      <c r="B1" s="317" t="s">
        <v>110</v>
      </c>
      <c r="C1" s="317"/>
      <c r="D1" s="317"/>
      <c r="E1" s="317"/>
      <c r="F1" s="317"/>
      <c r="G1" s="317"/>
      <c r="H1" s="317"/>
      <c r="I1" s="317"/>
      <c r="J1" s="317"/>
    </row>
    <row r="2" spans="1:10" ht="12" customHeight="1" thickBot="1">
      <c r="B2" s="15"/>
      <c r="C2" s="15"/>
      <c r="D2" s="15"/>
      <c r="E2" s="16"/>
      <c r="F2" s="17"/>
      <c r="G2" s="22"/>
      <c r="H2" s="260"/>
      <c r="I2" s="138"/>
      <c r="J2" s="138"/>
    </row>
    <row r="3" spans="1:10" ht="12" customHeight="1">
      <c r="B3" s="251"/>
      <c r="C3" s="251"/>
      <c r="D3" s="251"/>
      <c r="E3" s="257"/>
      <c r="F3" s="318" t="s">
        <v>10</v>
      </c>
      <c r="G3" s="318"/>
      <c r="H3" s="318"/>
      <c r="I3" s="258"/>
      <c r="J3" s="262" t="s">
        <v>112</v>
      </c>
    </row>
    <row r="4" spans="1:10" ht="12" customHeight="1">
      <c r="B4" s="21"/>
      <c r="C4" s="69"/>
      <c r="D4" s="21"/>
      <c r="E4" s="69"/>
      <c r="F4" s="259" t="s">
        <v>2</v>
      </c>
      <c r="G4" s="261"/>
      <c r="H4" s="259" t="s">
        <v>2</v>
      </c>
      <c r="I4" s="134"/>
      <c r="J4" s="259" t="s">
        <v>3</v>
      </c>
    </row>
    <row r="5" spans="1:10" ht="12" customHeight="1">
      <c r="B5" s="204" t="s">
        <v>11</v>
      </c>
      <c r="C5" s="69"/>
      <c r="D5" s="203" t="s">
        <v>12</v>
      </c>
      <c r="E5" s="69"/>
      <c r="F5" s="200">
        <v>2022</v>
      </c>
      <c r="G5" s="200"/>
      <c r="H5" s="200">
        <v>2021</v>
      </c>
      <c r="I5" s="305"/>
      <c r="J5" s="200">
        <v>2021</v>
      </c>
    </row>
    <row r="6" spans="1:10" ht="12" customHeight="1">
      <c r="B6" s="21"/>
      <c r="C6" s="69"/>
      <c r="D6" s="21"/>
      <c r="E6" s="69"/>
      <c r="F6" s="24"/>
      <c r="G6" s="72"/>
      <c r="H6" s="72"/>
      <c r="I6" s="134"/>
      <c r="J6" s="134"/>
    </row>
    <row r="7" spans="1:10" ht="12" customHeight="1">
      <c r="B7" s="100" t="s">
        <v>37</v>
      </c>
      <c r="C7" s="124"/>
      <c r="D7" s="125"/>
      <c r="E7" s="70"/>
      <c r="F7" s="71"/>
      <c r="G7" s="74"/>
      <c r="H7" s="72"/>
      <c r="I7" s="134"/>
      <c r="J7" s="134"/>
    </row>
    <row r="8" spans="1:10" ht="12" customHeight="1">
      <c r="B8" s="72" t="s">
        <v>38</v>
      </c>
      <c r="C8" s="74"/>
      <c r="D8" s="126">
        <v>11</v>
      </c>
      <c r="E8" s="73"/>
      <c r="F8" s="29">
        <v>179.1</v>
      </c>
      <c r="G8" s="135"/>
      <c r="H8" s="29">
        <v>193</v>
      </c>
      <c r="I8" s="134"/>
      <c r="J8" s="29">
        <v>170</v>
      </c>
    </row>
    <row r="9" spans="1:10" ht="12" customHeight="1">
      <c r="B9" s="73" t="s">
        <v>39</v>
      </c>
      <c r="C9" s="74"/>
      <c r="D9" s="126">
        <v>11</v>
      </c>
      <c r="E9" s="73"/>
      <c r="F9" s="29">
        <v>15.7</v>
      </c>
      <c r="G9" s="135"/>
      <c r="H9" s="29">
        <v>9.5</v>
      </c>
      <c r="I9" s="139"/>
      <c r="J9" s="29">
        <v>16.100000000000001</v>
      </c>
    </row>
    <row r="10" spans="1:10" ht="12" customHeight="1">
      <c r="B10" s="73" t="s">
        <v>217</v>
      </c>
      <c r="C10" s="74"/>
      <c r="D10" s="24"/>
      <c r="E10" s="73"/>
      <c r="F10" s="29">
        <v>134.6</v>
      </c>
      <c r="G10" s="135"/>
      <c r="H10" s="29">
        <v>51.5</v>
      </c>
      <c r="I10" s="139"/>
      <c r="J10" s="29">
        <v>134.6</v>
      </c>
    </row>
    <row r="11" spans="1:10" ht="12" customHeight="1">
      <c r="B11" s="73" t="s">
        <v>40</v>
      </c>
      <c r="C11" s="74"/>
      <c r="D11" s="24"/>
      <c r="E11" s="73"/>
      <c r="F11" s="29">
        <v>79.599999999999994</v>
      </c>
      <c r="G11" s="135"/>
      <c r="H11" s="29">
        <v>49.7</v>
      </c>
      <c r="I11" s="139"/>
      <c r="J11" s="29">
        <v>55.9</v>
      </c>
    </row>
    <row r="12" spans="1:10" ht="12" customHeight="1">
      <c r="B12" s="74" t="s">
        <v>41</v>
      </c>
      <c r="C12" s="74"/>
      <c r="D12" s="24"/>
      <c r="E12" s="73"/>
      <c r="F12" s="29">
        <v>58.8</v>
      </c>
      <c r="G12" s="135"/>
      <c r="H12" s="29">
        <v>59.7</v>
      </c>
      <c r="I12" s="139"/>
      <c r="J12" s="29">
        <v>56.4</v>
      </c>
    </row>
    <row r="13" spans="1:10" ht="12" customHeight="1">
      <c r="B13" s="75" t="s">
        <v>184</v>
      </c>
      <c r="C13" s="72"/>
      <c r="D13" s="24"/>
      <c r="E13" s="69"/>
      <c r="F13" s="38">
        <f>SUM(F8:F12)</f>
        <v>467.8</v>
      </c>
      <c r="G13" s="135"/>
      <c r="H13" s="38">
        <v>363.4</v>
      </c>
      <c r="I13" s="139"/>
      <c r="J13" s="38">
        <v>433</v>
      </c>
    </row>
    <row r="14" spans="1:10" ht="12" customHeight="1">
      <c r="B14" s="72" t="s">
        <v>42</v>
      </c>
      <c r="C14" s="74"/>
      <c r="D14" s="24">
        <v>9</v>
      </c>
      <c r="E14" s="73"/>
      <c r="F14" s="29">
        <v>748.8</v>
      </c>
      <c r="G14" s="135"/>
      <c r="H14" s="29">
        <v>828.2</v>
      </c>
      <c r="I14" s="139"/>
      <c r="J14" s="29">
        <v>787.4</v>
      </c>
    </row>
    <row r="15" spans="1:10" ht="12" customHeight="1">
      <c r="B15" s="72" t="s">
        <v>43</v>
      </c>
      <c r="C15" s="74"/>
      <c r="D15" s="24">
        <v>10</v>
      </c>
      <c r="E15" s="73"/>
      <c r="F15" s="29">
        <v>322.39999999999998</v>
      </c>
      <c r="G15" s="135"/>
      <c r="H15" s="29">
        <v>489.5</v>
      </c>
      <c r="I15" s="139"/>
      <c r="J15" s="29">
        <v>415.6</v>
      </c>
    </row>
    <row r="16" spans="1:10" ht="12" customHeight="1">
      <c r="B16" s="72" t="s">
        <v>39</v>
      </c>
      <c r="C16" s="74"/>
      <c r="D16" s="126">
        <v>11</v>
      </c>
      <c r="E16" s="73"/>
      <c r="F16" s="29">
        <v>59.8</v>
      </c>
      <c r="G16" s="135"/>
      <c r="H16" s="29">
        <v>60.1</v>
      </c>
      <c r="I16" s="139"/>
      <c r="J16" s="29">
        <v>57.6</v>
      </c>
    </row>
    <row r="17" spans="2:10" ht="12" customHeight="1">
      <c r="B17" s="72" t="s">
        <v>164</v>
      </c>
      <c r="C17" s="74"/>
      <c r="D17" s="24"/>
      <c r="E17" s="73"/>
      <c r="F17" s="29">
        <v>39.1</v>
      </c>
      <c r="G17" s="135"/>
      <c r="H17" s="29">
        <v>16.3</v>
      </c>
      <c r="I17" s="139"/>
      <c r="J17" s="29">
        <v>14.7</v>
      </c>
    </row>
    <row r="18" spans="2:10" ht="12" customHeight="1">
      <c r="B18" s="77" t="s">
        <v>44</v>
      </c>
      <c r="C18" s="74"/>
      <c r="D18" s="24"/>
      <c r="E18" s="73"/>
      <c r="F18" s="29">
        <v>81.599999999999994</v>
      </c>
      <c r="G18" s="135"/>
      <c r="H18" s="29">
        <v>85.5</v>
      </c>
      <c r="I18" s="139"/>
      <c r="J18" s="29">
        <v>84.5</v>
      </c>
    </row>
    <row r="19" spans="2:10" ht="12" customHeight="1">
      <c r="B19" s="75" t="s">
        <v>185</v>
      </c>
      <c r="C19" s="72"/>
      <c r="D19" s="24"/>
      <c r="E19" s="69"/>
      <c r="F19" s="38">
        <f>SUM(F14:F18)</f>
        <v>1251.6999999999996</v>
      </c>
      <c r="G19" s="135"/>
      <c r="H19" s="38">
        <v>1479.6</v>
      </c>
      <c r="I19" s="139"/>
      <c r="J19" s="38">
        <v>1359.8</v>
      </c>
    </row>
    <row r="20" spans="2:10" ht="12" hidden="1" customHeight="1">
      <c r="B20" s="72"/>
      <c r="C20" s="72"/>
      <c r="D20" s="24"/>
      <c r="E20" s="72"/>
      <c r="F20" s="29"/>
      <c r="G20" s="136"/>
      <c r="H20" s="29"/>
      <c r="I20" s="139"/>
      <c r="J20" s="29"/>
    </row>
    <row r="21" spans="2:10" ht="12" hidden="1" customHeight="1">
      <c r="B21" s="75" t="s">
        <v>45</v>
      </c>
      <c r="C21" s="72"/>
      <c r="D21" s="24">
        <v>9</v>
      </c>
      <c r="E21" s="69"/>
      <c r="F21" s="38">
        <v>0</v>
      </c>
      <c r="G21" s="135"/>
      <c r="H21" s="38">
        <v>0</v>
      </c>
      <c r="I21" s="139"/>
      <c r="J21" s="38">
        <v>0</v>
      </c>
    </row>
    <row r="22" spans="2:10" ht="12" customHeight="1">
      <c r="B22" s="76"/>
      <c r="C22" s="72"/>
      <c r="D22" s="24"/>
      <c r="E22" s="69"/>
      <c r="F22" s="29"/>
      <c r="G22" s="135"/>
      <c r="H22" s="29"/>
      <c r="I22" s="139"/>
      <c r="J22" s="29"/>
    </row>
    <row r="23" spans="2:10" ht="12" customHeight="1">
      <c r="B23" s="202" t="s">
        <v>78</v>
      </c>
      <c r="C23" s="127"/>
      <c r="D23" s="125"/>
      <c r="E23" s="78"/>
      <c r="F23" s="201">
        <f>+F21+F19+F13</f>
        <v>1719.4999999999995</v>
      </c>
      <c r="G23" s="137"/>
      <c r="H23" s="201">
        <v>1843</v>
      </c>
      <c r="I23" s="139"/>
      <c r="J23" s="201">
        <v>1792.8</v>
      </c>
    </row>
    <row r="24" spans="2:10" ht="12" customHeight="1">
      <c r="B24" s="72"/>
      <c r="C24" s="74"/>
      <c r="D24" s="24"/>
      <c r="E24" s="73"/>
      <c r="F24" s="79"/>
      <c r="G24" s="135"/>
      <c r="H24" s="79"/>
      <c r="I24" s="139"/>
      <c r="J24" s="79"/>
    </row>
    <row r="25" spans="2:10" ht="12" customHeight="1">
      <c r="B25" s="101" t="s">
        <v>46</v>
      </c>
      <c r="C25" s="74"/>
      <c r="D25" s="128"/>
      <c r="E25" s="73"/>
      <c r="F25" s="35"/>
      <c r="G25" s="135"/>
      <c r="H25" s="35"/>
      <c r="I25" s="139"/>
      <c r="J25" s="35"/>
    </row>
    <row r="26" spans="2:10" ht="12" customHeight="1">
      <c r="B26" s="74" t="s">
        <v>191</v>
      </c>
      <c r="C26" s="74"/>
      <c r="D26" s="129">
        <v>11</v>
      </c>
      <c r="E26" s="73"/>
      <c r="F26" s="35">
        <v>372.5</v>
      </c>
      <c r="G26" s="135"/>
      <c r="H26" s="35">
        <v>135</v>
      </c>
      <c r="I26" s="139"/>
      <c r="J26" s="35">
        <v>162.6</v>
      </c>
    </row>
    <row r="27" spans="2:10" ht="12" customHeight="1">
      <c r="B27" s="74" t="s">
        <v>171</v>
      </c>
      <c r="C27" s="74"/>
      <c r="D27" s="129">
        <v>11</v>
      </c>
      <c r="E27" s="73"/>
      <c r="F27" s="35">
        <v>34.299999999999997</v>
      </c>
      <c r="G27" s="135"/>
      <c r="H27" s="35">
        <v>39.200000000000003</v>
      </c>
      <c r="I27" s="139"/>
      <c r="J27" s="35">
        <v>35.9</v>
      </c>
    </row>
    <row r="28" spans="2:10" ht="12" customHeight="1">
      <c r="B28" s="73" t="s">
        <v>47</v>
      </c>
      <c r="C28" s="74"/>
      <c r="D28" s="128"/>
      <c r="E28" s="73"/>
      <c r="F28" s="35">
        <v>38.799999999999997</v>
      </c>
      <c r="G28" s="135"/>
      <c r="H28" s="35">
        <v>31.8</v>
      </c>
      <c r="I28" s="139"/>
      <c r="J28" s="35">
        <v>45.3</v>
      </c>
    </row>
    <row r="29" spans="2:10" ht="12" customHeight="1">
      <c r="B29" s="73" t="s">
        <v>48</v>
      </c>
      <c r="C29" s="74"/>
      <c r="D29" s="128"/>
      <c r="E29" s="73"/>
      <c r="F29" s="35">
        <v>88.9</v>
      </c>
      <c r="G29" s="135"/>
      <c r="H29" s="35">
        <v>75.3</v>
      </c>
      <c r="I29" s="139"/>
      <c r="J29" s="35">
        <v>80.5</v>
      </c>
    </row>
    <row r="30" spans="2:10" ht="12" customHeight="1">
      <c r="B30" s="74" t="s">
        <v>49</v>
      </c>
      <c r="C30" s="74"/>
      <c r="D30" s="128"/>
      <c r="E30" s="74"/>
      <c r="F30" s="35">
        <v>108.8</v>
      </c>
      <c r="G30" s="135"/>
      <c r="H30" s="35">
        <v>131.69999999999999</v>
      </c>
      <c r="I30" s="139"/>
      <c r="J30" s="35">
        <v>123.4</v>
      </c>
    </row>
    <row r="31" spans="2:10" ht="12" customHeight="1">
      <c r="B31" s="69" t="s">
        <v>50</v>
      </c>
      <c r="C31" s="72"/>
      <c r="D31" s="24"/>
      <c r="E31" s="69"/>
      <c r="F31" s="29">
        <v>17.600000000000001</v>
      </c>
      <c r="G31" s="135"/>
      <c r="H31" s="29">
        <v>10.6</v>
      </c>
      <c r="I31" s="139"/>
      <c r="J31" s="29">
        <v>16.7</v>
      </c>
    </row>
    <row r="32" spans="2:10" ht="12" customHeight="1">
      <c r="B32" s="76" t="s">
        <v>186</v>
      </c>
      <c r="C32" s="74"/>
      <c r="D32" s="24"/>
      <c r="E32" s="73"/>
      <c r="F32" s="38">
        <f>SUM(F26:F31)</f>
        <v>660.9</v>
      </c>
      <c r="G32" s="135"/>
      <c r="H32" s="38">
        <v>423.6</v>
      </c>
      <c r="I32" s="139"/>
      <c r="J32" s="38">
        <v>464.40000000000003</v>
      </c>
    </row>
    <row r="33" spans="2:10" ht="12" customHeight="1">
      <c r="B33" s="74" t="s">
        <v>191</v>
      </c>
      <c r="C33" s="74"/>
      <c r="D33" s="126">
        <v>11</v>
      </c>
      <c r="E33" s="73"/>
      <c r="F33" s="35">
        <v>628.9</v>
      </c>
      <c r="G33" s="35"/>
      <c r="H33" s="35">
        <v>996.8</v>
      </c>
      <c r="I33" s="35"/>
      <c r="J33" s="35">
        <v>973.5</v>
      </c>
    </row>
    <row r="34" spans="2:10" ht="12" customHeight="1">
      <c r="B34" s="74" t="s">
        <v>171</v>
      </c>
      <c r="D34" s="126">
        <v>11</v>
      </c>
      <c r="F34" s="35">
        <v>54.3</v>
      </c>
      <c r="G34" s="35"/>
      <c r="H34" s="35">
        <v>89</v>
      </c>
      <c r="I34" s="35"/>
      <c r="J34" s="35">
        <v>79</v>
      </c>
    </row>
    <row r="35" spans="2:10" ht="12" customHeight="1">
      <c r="B35" s="74" t="s">
        <v>51</v>
      </c>
      <c r="C35" s="74"/>
      <c r="D35" s="24"/>
      <c r="E35" s="73"/>
      <c r="F35" s="35">
        <v>0.1</v>
      </c>
      <c r="G35" s="135"/>
      <c r="H35" s="35">
        <v>0.1</v>
      </c>
      <c r="I35" s="139"/>
      <c r="J35" s="35">
        <v>0.1</v>
      </c>
    </row>
    <row r="36" spans="2:10" ht="12" customHeight="1">
      <c r="B36" s="73" t="s">
        <v>165</v>
      </c>
      <c r="C36" s="74"/>
      <c r="D36" s="24"/>
      <c r="E36" s="73"/>
      <c r="F36" s="35">
        <v>3.8</v>
      </c>
      <c r="G36" s="135"/>
      <c r="H36" s="35">
        <v>36</v>
      </c>
      <c r="I36" s="139"/>
      <c r="J36" s="35">
        <v>30.7</v>
      </c>
    </row>
    <row r="37" spans="2:10" ht="12" customHeight="1">
      <c r="B37" s="75" t="s">
        <v>187</v>
      </c>
      <c r="C37" s="74"/>
      <c r="D37" s="24"/>
      <c r="E37" s="73"/>
      <c r="F37" s="38">
        <f>SUM(F33:F36)</f>
        <v>687.09999999999991</v>
      </c>
      <c r="G37" s="135"/>
      <c r="H37" s="38">
        <v>1121.8999999999999</v>
      </c>
      <c r="I37" s="139"/>
      <c r="J37" s="38">
        <v>1083.3</v>
      </c>
    </row>
    <row r="38" spans="2:10" ht="12" customHeight="1">
      <c r="B38" s="69"/>
      <c r="C38" s="74"/>
      <c r="D38" s="24"/>
      <c r="E38" s="73"/>
      <c r="F38" s="29"/>
      <c r="G38" s="135"/>
      <c r="H38" s="29"/>
      <c r="I38" s="139"/>
      <c r="J38" s="29"/>
    </row>
    <row r="39" spans="2:10" ht="12" customHeight="1">
      <c r="B39" s="72" t="s">
        <v>52</v>
      </c>
      <c r="C39" s="74"/>
      <c r="D39" s="24"/>
      <c r="E39" s="73"/>
      <c r="I39" s="6"/>
    </row>
    <row r="40" spans="2:10" ht="12" customHeight="1">
      <c r="B40" s="72" t="s">
        <v>279</v>
      </c>
      <c r="C40" s="74"/>
      <c r="D40" s="24"/>
      <c r="E40" s="73"/>
      <c r="F40" s="29">
        <f>+Equity!D24</f>
        <v>246.7</v>
      </c>
      <c r="G40" s="135"/>
      <c r="H40" s="29">
        <v>158.5</v>
      </c>
      <c r="I40" s="139"/>
      <c r="J40" s="29">
        <v>158.86758799999998</v>
      </c>
    </row>
    <row r="41" spans="2:10" ht="12" customHeight="1">
      <c r="B41" s="72" t="s">
        <v>268</v>
      </c>
      <c r="C41" s="74"/>
      <c r="D41" s="24"/>
      <c r="E41" s="73"/>
      <c r="F41" s="29">
        <f>+Equity!F24</f>
        <v>-0.1</v>
      </c>
      <c r="G41" s="135"/>
      <c r="H41" s="29">
        <v>0</v>
      </c>
      <c r="I41" s="139"/>
      <c r="J41" s="29">
        <v>0</v>
      </c>
    </row>
    <row r="42" spans="2:10" ht="12" customHeight="1">
      <c r="B42" s="77" t="s">
        <v>53</v>
      </c>
      <c r="C42" s="74"/>
      <c r="D42" s="24"/>
      <c r="E42" s="74"/>
      <c r="F42" s="30">
        <f>+Equity!H24</f>
        <v>956.99999999999989</v>
      </c>
      <c r="G42" s="135"/>
      <c r="H42" s="30">
        <v>932.6</v>
      </c>
      <c r="I42" s="139"/>
      <c r="J42" s="30">
        <v>933.1</v>
      </c>
    </row>
    <row r="43" spans="2:10" ht="12" customHeight="1">
      <c r="B43" s="72" t="s">
        <v>54</v>
      </c>
      <c r="C43" s="74"/>
      <c r="D43" s="24"/>
      <c r="E43" s="74"/>
      <c r="F43" s="29">
        <f>SUM(F40:F42)</f>
        <v>1203.5999999999999</v>
      </c>
      <c r="G43" s="135"/>
      <c r="H43" s="29">
        <v>1091.0999999999999</v>
      </c>
      <c r="I43" s="139"/>
      <c r="J43" s="29">
        <v>1092</v>
      </c>
    </row>
    <row r="44" spans="2:10" ht="12" customHeight="1">
      <c r="B44" s="72" t="s">
        <v>55</v>
      </c>
      <c r="C44" s="74"/>
      <c r="D44" s="24"/>
      <c r="E44" s="74"/>
      <c r="F44" s="29">
        <f>+Equity!J24</f>
        <v>-828.3</v>
      </c>
      <c r="G44" s="135"/>
      <c r="H44" s="29">
        <v>-785.3</v>
      </c>
      <c r="I44" s="139"/>
      <c r="J44" s="29">
        <v>-840.2</v>
      </c>
    </row>
    <row r="45" spans="2:10" ht="12" customHeight="1">
      <c r="B45" s="72" t="s">
        <v>56</v>
      </c>
      <c r="C45" s="74"/>
      <c r="D45" s="24"/>
      <c r="E45" s="74"/>
      <c r="F45" s="29">
        <f>+Equity!L24</f>
        <v>-3.8000000000000012</v>
      </c>
      <c r="G45" s="135"/>
      <c r="H45" s="29">
        <v>-8.3000000000000007</v>
      </c>
      <c r="I45" s="139"/>
      <c r="J45" s="29">
        <v>-6.7411330000000005</v>
      </c>
    </row>
    <row r="46" spans="2:10" ht="12" customHeight="1">
      <c r="B46" s="76" t="s">
        <v>188</v>
      </c>
      <c r="C46" s="74"/>
      <c r="D46" s="126"/>
      <c r="E46" s="73"/>
      <c r="F46" s="38">
        <f>SUM(F43:F45)</f>
        <v>371.49999999999994</v>
      </c>
      <c r="G46" s="74"/>
      <c r="H46" s="38">
        <v>297.49999999999994</v>
      </c>
      <c r="I46" s="139"/>
      <c r="J46" s="38">
        <v>245.1</v>
      </c>
    </row>
    <row r="47" spans="2:10" ht="12" customHeight="1">
      <c r="B47" s="202" t="s">
        <v>141</v>
      </c>
      <c r="C47" s="127"/>
      <c r="D47" s="125"/>
      <c r="E47" s="78"/>
      <c r="F47" s="201">
        <f>+F46+F37+F32</f>
        <v>1719.5</v>
      </c>
      <c r="G47" s="137"/>
      <c r="H47" s="201">
        <v>1843</v>
      </c>
      <c r="I47" s="139"/>
      <c r="J47" s="201">
        <v>1792.828618112796</v>
      </c>
    </row>
    <row r="48" spans="2:10" ht="12" customHeight="1">
      <c r="B48" s="134"/>
      <c r="C48" s="139"/>
      <c r="D48" s="139"/>
      <c r="E48" s="134"/>
      <c r="F48" s="134"/>
      <c r="G48" s="134"/>
      <c r="H48" s="134"/>
      <c r="I48" s="134"/>
      <c r="J48" s="134"/>
    </row>
  </sheetData>
  <mergeCells count="2">
    <mergeCell ref="B1:J1"/>
    <mergeCell ref="F3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O38"/>
  <sheetViews>
    <sheetView showGridLines="0" workbookViewId="0">
      <selection activeCell="B2" sqref="B2:N2"/>
    </sheetView>
  </sheetViews>
  <sheetFormatPr defaultRowHeight="15"/>
  <cols>
    <col min="2" max="2" width="59.7109375" customWidth="1"/>
    <col min="3" max="3" width="1.7109375" customWidth="1"/>
    <col min="4" max="4" width="10.7109375" customWidth="1"/>
    <col min="5" max="5" width="1.7109375" customWidth="1"/>
    <col min="6" max="6" width="10.7109375" customWidth="1"/>
    <col min="7" max="7" width="1.7109375" customWidth="1"/>
    <col min="8" max="8" width="10.7109375" customWidth="1"/>
    <col min="9" max="9" width="1.7109375" customWidth="1"/>
    <col min="10" max="10" width="10.7109375" customWidth="1"/>
    <col min="11" max="11" width="1.7109375" customWidth="1"/>
    <col min="12" max="12" width="10.7109375" customWidth="1"/>
    <col min="13" max="13" width="1.7109375" customWidth="1"/>
    <col min="14" max="14" width="10.7109375" customWidth="1"/>
  </cols>
  <sheetData>
    <row r="1" spans="1:14" ht="12" customHeight="1">
      <c r="A1" s="4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8.75" customHeight="1">
      <c r="B2" s="315" t="s">
        <v>60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2" customHeight="1" thickBot="1">
      <c r="B3" s="15"/>
      <c r="C3" s="15"/>
      <c r="D3" s="15"/>
      <c r="E3" s="16"/>
      <c r="F3" s="16"/>
      <c r="G3" s="16"/>
      <c r="H3" s="17"/>
      <c r="I3" s="17"/>
      <c r="J3" s="17"/>
      <c r="K3" s="81"/>
      <c r="L3" s="81"/>
      <c r="M3" s="68"/>
      <c r="N3" s="68"/>
    </row>
    <row r="4" spans="1:14" ht="12" customHeight="1">
      <c r="B4" s="67"/>
      <c r="C4" s="67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12" customHeight="1">
      <c r="B5" s="67"/>
      <c r="C5" s="67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4" ht="12" customHeight="1">
      <c r="B6" s="85" t="s">
        <v>292</v>
      </c>
      <c r="C6" s="84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ht="12" customHeight="1">
      <c r="B7" s="86" t="s">
        <v>5</v>
      </c>
      <c r="C7" s="185"/>
      <c r="D7" s="319" t="s">
        <v>61</v>
      </c>
      <c r="E7" s="319"/>
      <c r="F7" s="319"/>
      <c r="G7" s="319"/>
      <c r="H7" s="319"/>
      <c r="I7" s="319"/>
      <c r="J7" s="319"/>
      <c r="K7" s="319"/>
      <c r="L7" s="319"/>
      <c r="M7" s="82"/>
      <c r="N7" s="82"/>
    </row>
    <row r="8" spans="1:14" ht="12" customHeight="1">
      <c r="B8" s="87"/>
      <c r="C8" s="186"/>
      <c r="D8" s="88" t="s">
        <v>62</v>
      </c>
      <c r="E8" s="89"/>
      <c r="F8" s="304" t="s">
        <v>266</v>
      </c>
      <c r="G8" s="89"/>
      <c r="H8" s="88" t="s">
        <v>63</v>
      </c>
      <c r="I8" s="18"/>
      <c r="J8" s="88"/>
      <c r="K8" s="88" t="s">
        <v>5</v>
      </c>
      <c r="L8" s="89" t="s">
        <v>64</v>
      </c>
      <c r="M8" s="89"/>
      <c r="N8" s="89"/>
    </row>
    <row r="9" spans="1:14" ht="12" customHeight="1">
      <c r="B9" s="87"/>
      <c r="C9" s="186"/>
      <c r="D9" s="90" t="s">
        <v>65</v>
      </c>
      <c r="E9" s="89"/>
      <c r="F9" s="304" t="s">
        <v>267</v>
      </c>
      <c r="G9" s="89"/>
      <c r="H9" s="88" t="s">
        <v>66</v>
      </c>
      <c r="I9" s="18"/>
      <c r="J9" s="88" t="s">
        <v>67</v>
      </c>
      <c r="K9" s="88" t="s">
        <v>5</v>
      </c>
      <c r="L9" s="89" t="s">
        <v>68</v>
      </c>
      <c r="M9" s="89"/>
      <c r="N9" s="89" t="s">
        <v>69</v>
      </c>
    </row>
    <row r="10" spans="1:14" ht="12" customHeight="1">
      <c r="B10" s="83" t="s">
        <v>70</v>
      </c>
      <c r="C10" s="187"/>
      <c r="D10" s="91" t="s">
        <v>71</v>
      </c>
      <c r="E10" s="93"/>
      <c r="F10" s="91" t="s">
        <v>71</v>
      </c>
      <c r="G10" s="93"/>
      <c r="H10" s="91" t="s">
        <v>65</v>
      </c>
      <c r="I10" s="93"/>
      <c r="J10" s="20" t="s">
        <v>72</v>
      </c>
      <c r="K10" s="92" t="s">
        <v>5</v>
      </c>
      <c r="L10" s="91" t="s">
        <v>73</v>
      </c>
      <c r="M10" s="93"/>
      <c r="N10" s="91" t="s">
        <v>74</v>
      </c>
    </row>
    <row r="11" spans="1:14" ht="12" customHeight="1">
      <c r="B11" s="59" t="s">
        <v>293</v>
      </c>
      <c r="C11" s="67"/>
      <c r="D11" s="97">
        <v>154.19999999999999</v>
      </c>
      <c r="E11" s="94">
        <v>0</v>
      </c>
      <c r="F11" s="97">
        <v>0</v>
      </c>
      <c r="G11" s="94"/>
      <c r="H11" s="97">
        <v>929.1</v>
      </c>
      <c r="I11" s="95">
        <v>0</v>
      </c>
      <c r="J11" s="97">
        <f>-675.6</f>
        <v>-675.6</v>
      </c>
      <c r="K11" s="95">
        <v>0</v>
      </c>
      <c r="L11" s="97">
        <v>-11.3</v>
      </c>
      <c r="M11" s="94"/>
      <c r="N11" s="97">
        <f>SUM(D11:L11)</f>
        <v>396.39999999999992</v>
      </c>
    </row>
    <row r="12" spans="1:14" ht="12" customHeight="1">
      <c r="B12" s="64" t="s">
        <v>75</v>
      </c>
      <c r="C12" s="9"/>
      <c r="D12" s="96">
        <v>0</v>
      </c>
      <c r="E12" s="96"/>
      <c r="F12" s="96">
        <v>0</v>
      </c>
      <c r="G12" s="96"/>
      <c r="H12" s="96">
        <v>0</v>
      </c>
      <c r="I12" s="96"/>
      <c r="J12" s="96">
        <v>-179.4</v>
      </c>
      <c r="K12" s="96"/>
      <c r="L12" s="96">
        <v>0</v>
      </c>
      <c r="M12" s="96"/>
      <c r="N12" s="96">
        <f>SUM(D12:L12)</f>
        <v>-179.4</v>
      </c>
    </row>
    <row r="13" spans="1:14" ht="12" customHeight="1">
      <c r="B13" s="64" t="s">
        <v>76</v>
      </c>
      <c r="C13" s="9"/>
      <c r="D13" s="96">
        <v>0</v>
      </c>
      <c r="E13" s="96"/>
      <c r="F13" s="96">
        <v>0</v>
      </c>
      <c r="G13" s="96"/>
      <c r="H13" s="96">
        <v>0</v>
      </c>
      <c r="I13" s="96"/>
      <c r="J13" s="96">
        <v>14.8</v>
      </c>
      <c r="K13" s="96"/>
      <c r="L13" s="96">
        <v>4.5999999999999996</v>
      </c>
      <c r="M13" s="96"/>
      <c r="N13" s="96">
        <f>SUM(D13:L13)</f>
        <v>19.399999999999999</v>
      </c>
    </row>
    <row r="14" spans="1:14" ht="12" customHeight="1">
      <c r="B14" s="64" t="s">
        <v>250</v>
      </c>
      <c r="C14" s="9"/>
      <c r="D14" s="96">
        <v>4.7</v>
      </c>
      <c r="E14" s="96"/>
      <c r="F14" s="96">
        <v>0</v>
      </c>
      <c r="G14" s="96"/>
      <c r="H14" s="96">
        <v>1.7</v>
      </c>
      <c r="I14" s="96"/>
      <c r="J14" s="96">
        <v>0</v>
      </c>
      <c r="K14" s="96"/>
      <c r="L14" s="96">
        <v>0</v>
      </c>
      <c r="M14" s="96"/>
      <c r="N14" s="96">
        <f>SUM(D14:L14)</f>
        <v>6.4</v>
      </c>
    </row>
    <row r="15" spans="1:14" ht="12" customHeight="1">
      <c r="B15" s="56" t="s">
        <v>77</v>
      </c>
      <c r="C15" s="9"/>
      <c r="D15" s="96">
        <v>0</v>
      </c>
      <c r="E15" s="96"/>
      <c r="F15" s="96">
        <v>0</v>
      </c>
      <c r="G15" s="96"/>
      <c r="H15" s="96">
        <v>2.2999999999999998</v>
      </c>
      <c r="I15" s="96" t="s">
        <v>5</v>
      </c>
      <c r="J15" s="96">
        <v>0</v>
      </c>
      <c r="K15" s="96"/>
      <c r="L15" s="96">
        <v>0</v>
      </c>
      <c r="M15" s="96"/>
      <c r="N15" s="96">
        <f>SUM(D15:L15)</f>
        <v>2.2999999999999998</v>
      </c>
    </row>
    <row r="16" spans="1:14" ht="12" customHeight="1">
      <c r="B16" s="59" t="s">
        <v>294</v>
      </c>
      <c r="C16" s="67"/>
      <c r="D16" s="97">
        <f>SUM(D11:D15)</f>
        <v>158.89999999999998</v>
      </c>
      <c r="E16" s="97"/>
      <c r="F16" s="97">
        <f>SUM(F11:F15)</f>
        <v>0</v>
      </c>
      <c r="G16" s="97"/>
      <c r="H16" s="97">
        <f>SUM(H11:H15)</f>
        <v>933.1</v>
      </c>
      <c r="I16" s="97"/>
      <c r="J16" s="97">
        <f>SUM(J11:J15)</f>
        <v>-840.2</v>
      </c>
      <c r="K16" s="97"/>
      <c r="L16" s="97">
        <f>SUM(L11:L15)</f>
        <v>-6.7000000000000011</v>
      </c>
      <c r="M16" s="97"/>
      <c r="N16" s="97">
        <f>SUM(N11:N15)</f>
        <v>245.09999999999994</v>
      </c>
    </row>
    <row r="17" spans="2:15" ht="12" customHeight="1">
      <c r="B17" s="64" t="s">
        <v>75</v>
      </c>
      <c r="C17" s="188"/>
      <c r="D17" s="96">
        <v>0</v>
      </c>
      <c r="E17" s="96"/>
      <c r="F17" s="96">
        <v>0</v>
      </c>
      <c r="G17" s="96"/>
      <c r="H17" s="96">
        <v>0</v>
      </c>
      <c r="I17" s="96"/>
      <c r="J17" s="96">
        <v>-27.8</v>
      </c>
      <c r="K17" s="96"/>
      <c r="L17" s="96">
        <v>0</v>
      </c>
      <c r="M17" s="96"/>
      <c r="N17" s="96">
        <f t="shared" ref="N17:N23" si="0">SUM(D17:L17)</f>
        <v>-27.8</v>
      </c>
    </row>
    <row r="18" spans="2:15" ht="12" customHeight="1">
      <c r="B18" s="64" t="s">
        <v>76</v>
      </c>
      <c r="C18" s="188"/>
      <c r="D18" s="96">
        <v>0</v>
      </c>
      <c r="E18" s="96"/>
      <c r="F18" s="96">
        <v>0</v>
      </c>
      <c r="G18" s="96"/>
      <c r="H18" s="96">
        <v>0</v>
      </c>
      <c r="I18" s="96"/>
      <c r="J18" s="96">
        <v>39.700000000000003</v>
      </c>
      <c r="K18" s="96"/>
      <c r="L18" s="96">
        <v>2.9</v>
      </c>
      <c r="M18" s="96"/>
      <c r="N18" s="96">
        <f t="shared" si="0"/>
        <v>42.6</v>
      </c>
    </row>
    <row r="19" spans="2:15">
      <c r="B19" s="64" t="s">
        <v>283</v>
      </c>
      <c r="C19" s="188"/>
      <c r="D19" s="96">
        <v>7.7</v>
      </c>
      <c r="E19" s="96"/>
      <c r="F19" s="96">
        <v>0</v>
      </c>
      <c r="G19" s="96"/>
      <c r="H19" s="96">
        <v>7</v>
      </c>
      <c r="I19" s="96"/>
      <c r="J19" s="96">
        <v>0</v>
      </c>
      <c r="K19" s="96"/>
      <c r="L19" s="96">
        <v>0</v>
      </c>
      <c r="M19" s="96"/>
      <c r="N19" s="96">
        <f t="shared" si="0"/>
        <v>14.7</v>
      </c>
    </row>
    <row r="20" spans="2:15" ht="14.25" customHeight="1">
      <c r="B20" s="56" t="s">
        <v>77</v>
      </c>
      <c r="C20" s="188"/>
      <c r="D20" s="96">
        <v>0</v>
      </c>
      <c r="E20" s="96"/>
      <c r="F20" s="96">
        <v>0</v>
      </c>
      <c r="G20" s="96"/>
      <c r="H20" s="96">
        <v>0.8</v>
      </c>
      <c r="I20" s="96"/>
      <c r="J20" s="174">
        <v>0</v>
      </c>
      <c r="K20" s="96"/>
      <c r="L20" s="96">
        <v>0</v>
      </c>
      <c r="M20" s="96"/>
      <c r="N20" s="96">
        <f t="shared" si="0"/>
        <v>0.8</v>
      </c>
    </row>
    <row r="21" spans="2:15" ht="14.25" customHeight="1">
      <c r="B21" s="56" t="s">
        <v>284</v>
      </c>
      <c r="C21" s="188"/>
      <c r="D21" s="96">
        <v>80.100000000000009</v>
      </c>
      <c r="E21" s="96"/>
      <c r="F21" s="96">
        <v>0</v>
      </c>
      <c r="G21" s="96"/>
      <c r="H21" s="96">
        <v>16.399999999999999</v>
      </c>
      <c r="I21" s="96"/>
      <c r="J21" s="174">
        <v>0</v>
      </c>
      <c r="K21" s="96"/>
      <c r="L21" s="96">
        <v>0</v>
      </c>
      <c r="M21" s="96"/>
      <c r="N21" s="96">
        <f t="shared" si="0"/>
        <v>96.5</v>
      </c>
    </row>
    <row r="22" spans="2:15" ht="14.25" customHeight="1">
      <c r="B22" s="64" t="s">
        <v>285</v>
      </c>
      <c r="C22" s="188"/>
      <c r="D22" s="96">
        <v>0</v>
      </c>
      <c r="E22" s="96"/>
      <c r="F22" s="96">
        <v>-0.2</v>
      </c>
      <c r="G22" s="96"/>
      <c r="H22" s="96">
        <v>-0.2</v>
      </c>
      <c r="I22" s="96"/>
      <c r="J22" s="96">
        <v>0</v>
      </c>
      <c r="K22" s="96"/>
      <c r="L22" s="96">
        <v>0</v>
      </c>
      <c r="M22" s="96"/>
      <c r="N22" s="96">
        <f t="shared" si="0"/>
        <v>-0.4</v>
      </c>
    </row>
    <row r="23" spans="2:15" ht="14.25" customHeight="1">
      <c r="B23" s="56" t="s">
        <v>286</v>
      </c>
      <c r="C23" s="188"/>
      <c r="D23" s="96">
        <v>0</v>
      </c>
      <c r="E23" s="96"/>
      <c r="F23" s="96">
        <v>0.1</v>
      </c>
      <c r="G23" s="96"/>
      <c r="H23" s="96">
        <v>-0.1</v>
      </c>
      <c r="I23" s="96"/>
      <c r="J23" s="96">
        <v>0</v>
      </c>
      <c r="K23" s="96"/>
      <c r="L23" s="96">
        <v>0</v>
      </c>
      <c r="M23" s="96"/>
      <c r="N23" s="96">
        <f t="shared" si="0"/>
        <v>0</v>
      </c>
    </row>
    <row r="24" spans="2:15" ht="12" customHeight="1">
      <c r="B24" s="59" t="s">
        <v>295</v>
      </c>
      <c r="C24" s="9"/>
      <c r="D24" s="97">
        <f>SUM(D16:D23)</f>
        <v>246.7</v>
      </c>
      <c r="E24" s="97"/>
      <c r="F24" s="97">
        <f>SUM(F16:F23)</f>
        <v>-0.1</v>
      </c>
      <c r="G24" s="97"/>
      <c r="H24" s="97">
        <f>SUM(H16:H23)</f>
        <v>956.99999999999989</v>
      </c>
      <c r="I24" s="97"/>
      <c r="J24" s="97">
        <f>SUM(J16:J23)</f>
        <v>-828.3</v>
      </c>
      <c r="K24" s="97"/>
      <c r="L24" s="97">
        <f>SUM(L16:L23)</f>
        <v>-3.8000000000000012</v>
      </c>
      <c r="M24" s="97"/>
      <c r="N24" s="97">
        <f>SUM(N16:N23)</f>
        <v>371.49999999999994</v>
      </c>
    </row>
    <row r="25" spans="2:15" ht="12" customHeight="1">
      <c r="B25" s="56"/>
      <c r="C25" s="9"/>
      <c r="E25" s="9"/>
      <c r="F25" s="9"/>
      <c r="G25" s="9"/>
      <c r="I25" s="9"/>
      <c r="K25" s="9"/>
    </row>
    <row r="26" spans="2:15" ht="12" customHeight="1">
      <c r="C26" s="9"/>
      <c r="K26" s="9"/>
    </row>
    <row r="27" spans="2:15" ht="12" customHeight="1">
      <c r="B27" s="85" t="s">
        <v>296</v>
      </c>
      <c r="C27" s="84"/>
      <c r="D27" s="84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</row>
    <row r="28" spans="2:15" ht="12" customHeight="1">
      <c r="B28" s="86" t="s">
        <v>5</v>
      </c>
      <c r="C28" s="185"/>
      <c r="D28" s="319" t="s">
        <v>61</v>
      </c>
      <c r="E28" s="319"/>
      <c r="F28" s="319"/>
      <c r="G28" s="319"/>
      <c r="H28" s="319"/>
      <c r="I28" s="319"/>
      <c r="J28" s="319"/>
      <c r="K28" s="319"/>
      <c r="L28" s="319"/>
      <c r="M28" s="82"/>
      <c r="N28" s="82"/>
    </row>
    <row r="29" spans="2:15" ht="12" customHeight="1">
      <c r="B29" s="87"/>
      <c r="C29" s="186"/>
      <c r="D29" s="88" t="s">
        <v>62</v>
      </c>
      <c r="E29" s="89"/>
      <c r="F29" s="304" t="s">
        <v>266</v>
      </c>
      <c r="G29" s="89"/>
      <c r="H29" s="88" t="s">
        <v>63</v>
      </c>
      <c r="I29" s="163"/>
      <c r="J29" s="88"/>
      <c r="K29" s="88" t="s">
        <v>5</v>
      </c>
      <c r="L29" s="89" t="s">
        <v>64</v>
      </c>
      <c r="M29" s="89"/>
      <c r="N29" s="89"/>
    </row>
    <row r="30" spans="2:15" ht="12" customHeight="1">
      <c r="B30" s="87"/>
      <c r="C30" s="186"/>
      <c r="D30" s="90" t="s">
        <v>65</v>
      </c>
      <c r="E30" s="89"/>
      <c r="F30" s="304" t="s">
        <v>267</v>
      </c>
      <c r="G30" s="89"/>
      <c r="H30" s="88" t="s">
        <v>66</v>
      </c>
      <c r="I30" s="163"/>
      <c r="J30" s="88" t="s">
        <v>67</v>
      </c>
      <c r="K30" s="88" t="s">
        <v>5</v>
      </c>
      <c r="L30" s="89" t="s">
        <v>68</v>
      </c>
      <c r="M30" s="89"/>
      <c r="N30" s="89" t="s">
        <v>69</v>
      </c>
    </row>
    <row r="31" spans="2:15" ht="12" customHeight="1">
      <c r="B31" s="83" t="s">
        <v>70</v>
      </c>
      <c r="C31" s="187"/>
      <c r="D31" s="91" t="s">
        <v>71</v>
      </c>
      <c r="E31" s="93"/>
      <c r="F31" s="91" t="s">
        <v>71</v>
      </c>
      <c r="G31" s="93"/>
      <c r="H31" s="91" t="s">
        <v>65</v>
      </c>
      <c r="I31" s="93"/>
      <c r="J31" s="20" t="s">
        <v>72</v>
      </c>
      <c r="K31" s="92" t="s">
        <v>5</v>
      </c>
      <c r="L31" s="91" t="s">
        <v>73</v>
      </c>
      <c r="M31" s="93"/>
      <c r="N31" s="91" t="s">
        <v>74</v>
      </c>
    </row>
    <row r="32" spans="2:15" ht="12" customHeight="1">
      <c r="B32" s="59" t="str">
        <f>+B11</f>
        <v>Balance as of January 1, 2021</v>
      </c>
      <c r="C32" s="67"/>
      <c r="D32" s="97">
        <f>+D11</f>
        <v>154.19999999999999</v>
      </c>
      <c r="E32" s="95">
        <v>0</v>
      </c>
      <c r="F32" s="97">
        <v>0</v>
      </c>
      <c r="G32" s="95"/>
      <c r="H32" s="97">
        <f>+H11</f>
        <v>929.1</v>
      </c>
      <c r="I32" s="95">
        <v>0</v>
      </c>
      <c r="J32" s="97">
        <f>+J11</f>
        <v>-675.6</v>
      </c>
      <c r="K32" s="95">
        <v>0</v>
      </c>
      <c r="L32" s="97">
        <f>+L11</f>
        <v>-11.3</v>
      </c>
      <c r="M32" s="94"/>
      <c r="N32" s="97">
        <f t="shared" ref="N32:N36" si="1">SUM(D32:M32)</f>
        <v>396.39999999999992</v>
      </c>
    </row>
    <row r="33" spans="2:15" ht="12" customHeight="1">
      <c r="B33" s="64" t="s">
        <v>75</v>
      </c>
      <c r="C33" s="9"/>
      <c r="D33" s="96">
        <v>0</v>
      </c>
      <c r="E33" s="96"/>
      <c r="F33" s="96">
        <v>0</v>
      </c>
      <c r="G33" s="96"/>
      <c r="H33" s="96">
        <v>0</v>
      </c>
      <c r="I33" s="96"/>
      <c r="J33" s="96">
        <v>-125.93155409999996</v>
      </c>
      <c r="K33" s="96"/>
      <c r="L33" s="96">
        <v>0</v>
      </c>
      <c r="M33" s="96"/>
      <c r="N33" s="96">
        <f t="shared" si="1"/>
        <v>-125.93155409999996</v>
      </c>
    </row>
    <row r="34" spans="2:15" ht="12" customHeight="1">
      <c r="B34" s="64" t="s">
        <v>76</v>
      </c>
      <c r="C34" s="9"/>
      <c r="D34" s="96">
        <v>0</v>
      </c>
      <c r="E34" s="96"/>
      <c r="F34" s="96">
        <v>0</v>
      </c>
      <c r="G34" s="96"/>
      <c r="H34" s="96">
        <v>0</v>
      </c>
      <c r="I34" s="96"/>
      <c r="J34" s="96">
        <v>16.2</v>
      </c>
      <c r="K34" s="96"/>
      <c r="L34" s="96">
        <v>3</v>
      </c>
      <c r="M34" s="96"/>
      <c r="N34" s="96">
        <f t="shared" si="1"/>
        <v>19.2</v>
      </c>
    </row>
    <row r="35" spans="2:15" ht="12" customHeight="1">
      <c r="B35" s="64" t="s">
        <v>250</v>
      </c>
      <c r="C35" s="9"/>
      <c r="D35" s="96">
        <v>4.3</v>
      </c>
      <c r="E35" s="96"/>
      <c r="F35" s="96">
        <v>0</v>
      </c>
      <c r="G35" s="96"/>
      <c r="H35" s="96">
        <v>1.8</v>
      </c>
      <c r="I35" s="96"/>
      <c r="J35" s="96">
        <v>0</v>
      </c>
      <c r="K35" s="96"/>
      <c r="L35" s="96">
        <v>0</v>
      </c>
      <c r="M35" s="96"/>
      <c r="N35" s="96">
        <f t="shared" si="1"/>
        <v>6.1</v>
      </c>
      <c r="O35" s="9"/>
    </row>
    <row r="36" spans="2:15" ht="12" customHeight="1">
      <c r="B36" s="56" t="s">
        <v>77</v>
      </c>
      <c r="C36" s="9"/>
      <c r="D36" s="96">
        <v>0</v>
      </c>
      <c r="E36" s="96"/>
      <c r="F36" s="96">
        <v>0</v>
      </c>
      <c r="G36" s="96"/>
      <c r="H36" s="96">
        <v>1.7</v>
      </c>
      <c r="I36" s="96" t="s">
        <v>5</v>
      </c>
      <c r="J36" s="96">
        <v>0</v>
      </c>
      <c r="K36" s="96"/>
      <c r="L36" s="96">
        <v>0</v>
      </c>
      <c r="M36" s="96"/>
      <c r="N36" s="96">
        <f t="shared" si="1"/>
        <v>1.7</v>
      </c>
      <c r="O36" s="9"/>
    </row>
    <row r="37" spans="2:15" ht="12" customHeight="1">
      <c r="B37" s="59" t="s">
        <v>297</v>
      </c>
      <c r="C37" s="67"/>
      <c r="D37" s="97">
        <f>SUM(D32:D36)</f>
        <v>158.5</v>
      </c>
      <c r="E37" s="97"/>
      <c r="F37" s="97">
        <f>SUM(F32:F36)</f>
        <v>0</v>
      </c>
      <c r="G37" s="97"/>
      <c r="H37" s="97">
        <f>SUM(H32:H36)</f>
        <v>932.6</v>
      </c>
      <c r="I37" s="97"/>
      <c r="J37" s="97">
        <f>SUM(J32:J36)</f>
        <v>-785.33155409999995</v>
      </c>
      <c r="K37" s="97"/>
      <c r="L37" s="97">
        <f>SUM(L32:L36)</f>
        <v>-8.3000000000000007</v>
      </c>
      <c r="M37" s="97"/>
      <c r="N37" s="97">
        <f>SUM(N32:N36)</f>
        <v>297.46844589999995</v>
      </c>
      <c r="O37" s="94"/>
    </row>
    <row r="38" spans="2:15" ht="12" customHeight="1">
      <c r="C38" s="9"/>
      <c r="E38" s="9"/>
      <c r="F38" s="9"/>
      <c r="G38" s="9"/>
      <c r="I38" s="9"/>
      <c r="K38" s="9"/>
      <c r="O38" s="9"/>
    </row>
  </sheetData>
  <mergeCells count="3">
    <mergeCell ref="B2:N2"/>
    <mergeCell ref="D7:L7"/>
    <mergeCell ref="D28:L28"/>
  </mergeCells>
  <pageMargins left="0.7" right="0.7" top="0.75" bottom="0.75" header="0.3" footer="0.3"/>
  <pageSetup paperSize="9" orientation="portrait" r:id="rId1"/>
  <ignoredErrors>
    <ignoredError sqref="N1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/>
  <dimension ref="B2:M37"/>
  <sheetViews>
    <sheetView showGridLines="0" zoomScaleNormal="100" workbookViewId="0">
      <selection activeCell="B2" sqref="B2:L2"/>
    </sheetView>
  </sheetViews>
  <sheetFormatPr defaultRowHeight="15"/>
  <cols>
    <col min="2" max="2" width="70.7109375" customWidth="1"/>
    <col min="3" max="3" width="1.7109375" customWidth="1"/>
    <col min="4" max="4" width="10.7109375" customWidth="1"/>
    <col min="5" max="5" width="1.7109375" customWidth="1"/>
    <col min="6" max="6" width="10.7109375" customWidth="1"/>
    <col min="7" max="7" width="2" bestFit="1" customWidth="1"/>
    <col min="8" max="8" width="10.7109375" customWidth="1"/>
    <col min="9" max="9" width="1.7109375" customWidth="1"/>
    <col min="10" max="10" width="10.7109375" customWidth="1"/>
    <col min="11" max="11" width="1.7109375" customWidth="1"/>
    <col min="12" max="12" width="10.7109375" customWidth="1"/>
  </cols>
  <sheetData>
    <row r="2" spans="2:12" s="6" customFormat="1" ht="18.75" customHeight="1">
      <c r="B2" s="315" t="s">
        <v>158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</row>
    <row r="3" spans="2:12" ht="12" customHeight="1" thickBo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2:12" ht="12" customHeight="1">
      <c r="B4" s="18"/>
      <c r="C4" s="18"/>
      <c r="D4" s="320" t="s">
        <v>10</v>
      </c>
      <c r="E4" s="320"/>
      <c r="F4" s="320"/>
      <c r="G4" s="18"/>
      <c r="H4" s="18"/>
      <c r="I4" s="18" t="s">
        <v>6</v>
      </c>
      <c r="J4" s="18"/>
      <c r="K4" s="18"/>
      <c r="L4" s="3" t="s">
        <v>112</v>
      </c>
    </row>
    <row r="5" spans="2:12" ht="12" customHeight="1">
      <c r="B5" s="18"/>
      <c r="C5" s="19"/>
      <c r="D5" s="314" t="s">
        <v>2</v>
      </c>
      <c r="E5" s="314"/>
      <c r="F5" s="314"/>
      <c r="G5" s="19"/>
      <c r="H5" s="20"/>
      <c r="I5" s="20" t="s">
        <v>2</v>
      </c>
      <c r="J5" s="20"/>
      <c r="K5" s="18"/>
      <c r="L5" s="55" t="s">
        <v>3</v>
      </c>
    </row>
    <row r="6" spans="2:12" ht="12" customHeight="1">
      <c r="B6" s="199" t="s">
        <v>11</v>
      </c>
      <c r="C6" s="21"/>
      <c r="D6" s="256">
        <v>2022</v>
      </c>
      <c r="E6" s="256"/>
      <c r="F6" s="256">
        <v>2021</v>
      </c>
      <c r="G6" s="255"/>
      <c r="H6" s="256">
        <v>2022</v>
      </c>
      <c r="I6" s="256"/>
      <c r="J6" s="256">
        <v>2021</v>
      </c>
      <c r="K6" s="24"/>
      <c r="L6" s="198">
        <v>2021</v>
      </c>
    </row>
    <row r="7" spans="2:12" ht="12" customHeight="1">
      <c r="B7" s="149" t="s">
        <v>23</v>
      </c>
      <c r="D7" s="96">
        <f>+'IS and OCI'!F22</f>
        <v>7.4529560000000199</v>
      </c>
      <c r="E7" s="96"/>
      <c r="F7" s="96">
        <v>-59.448925760000002</v>
      </c>
      <c r="G7" s="96"/>
      <c r="H7" s="96">
        <f>+'IS and OCI'!J22</f>
        <v>-8.6354908099999701</v>
      </c>
      <c r="I7" s="96"/>
      <c r="J7" s="96">
        <v>-118.93155409999994</v>
      </c>
      <c r="K7" s="96"/>
      <c r="L7" s="96">
        <v>-163.78398647000003</v>
      </c>
    </row>
    <row r="8" spans="2:12" ht="12" customHeight="1">
      <c r="B8" s="150" t="s">
        <v>203</v>
      </c>
      <c r="D8" s="96">
        <v>64.3</v>
      </c>
      <c r="E8" s="96"/>
      <c r="F8" s="96">
        <v>94.5</v>
      </c>
      <c r="G8" s="96"/>
      <c r="H8" s="96">
        <v>271.8</v>
      </c>
      <c r="I8" s="96"/>
      <c r="J8" s="96">
        <v>343.4</v>
      </c>
      <c r="K8" s="96"/>
      <c r="L8" s="96">
        <v>494.5</v>
      </c>
    </row>
    <row r="9" spans="2:12" ht="12" customHeight="1">
      <c r="B9" s="150" t="s">
        <v>142</v>
      </c>
      <c r="D9" s="96">
        <f>ROUND(-'IS and OCI'!F19,1)</f>
        <v>-0.8</v>
      </c>
      <c r="E9" s="96"/>
      <c r="F9" s="96">
        <v>0.2</v>
      </c>
      <c r="G9" s="96"/>
      <c r="H9" s="96">
        <v>-1.6</v>
      </c>
      <c r="I9" s="96"/>
      <c r="J9" s="96">
        <v>1.3</v>
      </c>
      <c r="K9" s="96"/>
      <c r="L9" s="96">
        <v>-1.0999999999999999</v>
      </c>
    </row>
    <row r="10" spans="2:12" ht="12" customHeight="1">
      <c r="B10" s="150" t="s">
        <v>21</v>
      </c>
      <c r="D10" s="96">
        <f>ROUND(-'IS and OCI'!F20,1)</f>
        <v>29.3</v>
      </c>
      <c r="E10" s="96"/>
      <c r="F10" s="96">
        <v>26.9</v>
      </c>
      <c r="G10" s="96"/>
      <c r="H10" s="96">
        <v>81.400000000000006</v>
      </c>
      <c r="I10" s="96"/>
      <c r="J10" s="96">
        <v>74</v>
      </c>
      <c r="K10" s="96"/>
      <c r="L10" s="96">
        <v>99.4</v>
      </c>
    </row>
    <row r="11" spans="2:12" ht="12" customHeight="1">
      <c r="B11" s="150" t="s">
        <v>143</v>
      </c>
      <c r="D11" s="96">
        <v>-0.5</v>
      </c>
      <c r="E11" s="96"/>
      <c r="F11" s="96">
        <v>-0.7</v>
      </c>
      <c r="G11" s="96"/>
      <c r="H11" s="96">
        <v>-1</v>
      </c>
      <c r="I11" s="96"/>
      <c r="J11" s="96">
        <v>-0.39999999999999997</v>
      </c>
      <c r="K11" s="96"/>
      <c r="L11" s="96">
        <v>-0.29999999999999993</v>
      </c>
    </row>
    <row r="12" spans="2:12" ht="12" customHeight="1">
      <c r="B12" s="150" t="s">
        <v>144</v>
      </c>
      <c r="D12" s="96">
        <v>-4.5</v>
      </c>
      <c r="E12" s="96"/>
      <c r="F12" s="96">
        <v>-4.4000000000000004</v>
      </c>
      <c r="G12" s="96"/>
      <c r="H12" s="96">
        <v>-18.3</v>
      </c>
      <c r="I12" s="96"/>
      <c r="J12" s="96">
        <v>-9.1999999999999993</v>
      </c>
      <c r="K12" s="96"/>
      <c r="L12" s="96">
        <v>-11.7</v>
      </c>
    </row>
    <row r="13" spans="2:12" ht="12" customHeight="1">
      <c r="B13" s="150" t="s">
        <v>145</v>
      </c>
      <c r="D13" s="96">
        <v>0.3</v>
      </c>
      <c r="E13" s="96"/>
      <c r="F13" s="96">
        <v>0.6</v>
      </c>
      <c r="G13" s="96"/>
      <c r="H13" s="96">
        <v>3</v>
      </c>
      <c r="I13" s="96"/>
      <c r="J13" s="96">
        <v>3.6</v>
      </c>
      <c r="K13" s="96"/>
      <c r="L13" s="96">
        <v>-0.80000000000000027</v>
      </c>
    </row>
    <row r="14" spans="2:12" ht="12" customHeight="1">
      <c r="B14" s="150" t="s">
        <v>216</v>
      </c>
      <c r="D14" s="96">
        <v>47.4</v>
      </c>
      <c r="E14" s="96"/>
      <c r="F14" s="96">
        <v>79.900000000000006</v>
      </c>
      <c r="G14" s="96"/>
      <c r="H14" s="96">
        <v>-23.6</v>
      </c>
      <c r="I14" s="96"/>
      <c r="J14" s="96">
        <v>56.5</v>
      </c>
      <c r="K14" s="96"/>
      <c r="L14" s="96">
        <v>-32.799999999999997</v>
      </c>
    </row>
    <row r="15" spans="2:12" ht="12" customHeight="1">
      <c r="B15" s="150" t="s">
        <v>146</v>
      </c>
      <c r="D15" s="96">
        <v>31</v>
      </c>
      <c r="E15" s="96"/>
      <c r="F15" s="96">
        <v>0.6</v>
      </c>
      <c r="G15" s="96"/>
      <c r="H15" s="96">
        <v>-14.600000000000001</v>
      </c>
      <c r="I15" s="96"/>
      <c r="J15" s="96">
        <v>-56.9</v>
      </c>
      <c r="K15" s="96"/>
      <c r="L15" s="96">
        <v>-65.2</v>
      </c>
    </row>
    <row r="16" spans="2:12" ht="12" customHeight="1">
      <c r="B16" s="150" t="s">
        <v>147</v>
      </c>
      <c r="D16" s="96">
        <v>-11.700000000000001</v>
      </c>
      <c r="E16" s="96"/>
      <c r="F16" s="96">
        <v>-15.2</v>
      </c>
      <c r="G16" s="96"/>
      <c r="H16" s="96">
        <v>-5.9</v>
      </c>
      <c r="I16" s="96"/>
      <c r="J16" s="96">
        <v>3</v>
      </c>
      <c r="K16" s="96"/>
      <c r="L16" s="96">
        <v>15.2</v>
      </c>
    </row>
    <row r="17" spans="2:13" ht="12" customHeight="1">
      <c r="B17" s="150" t="s">
        <v>148</v>
      </c>
      <c r="D17" s="96">
        <v>14.5</v>
      </c>
      <c r="E17" s="96"/>
      <c r="F17" s="96">
        <v>-8.4</v>
      </c>
      <c r="G17" s="96"/>
      <c r="H17" s="96">
        <v>12.200000000000001</v>
      </c>
      <c r="I17" s="96"/>
      <c r="J17" s="96">
        <v>-10</v>
      </c>
      <c r="K17" s="96"/>
      <c r="L17" s="96">
        <v>-5.5</v>
      </c>
    </row>
    <row r="18" spans="2:13" ht="12" customHeight="1">
      <c r="B18" s="150" t="s">
        <v>149</v>
      </c>
      <c r="D18" s="96">
        <v>1.1000000000000001</v>
      </c>
      <c r="E18" s="96"/>
      <c r="F18" s="96">
        <v>-0.1</v>
      </c>
      <c r="G18" s="96"/>
      <c r="H18" s="96">
        <v>-9.9</v>
      </c>
      <c r="I18" s="96"/>
      <c r="J18" s="96">
        <v>-1.9</v>
      </c>
      <c r="K18" s="96"/>
      <c r="L18" s="96">
        <v>-1.2999999999999998</v>
      </c>
    </row>
    <row r="19" spans="2:13" ht="12" customHeight="1">
      <c r="B19" s="151" t="s">
        <v>107</v>
      </c>
      <c r="D19" s="97">
        <f>ROUND(SUM(D7:D18),1)</f>
        <v>177.9</v>
      </c>
      <c r="E19" s="96"/>
      <c r="F19" s="97">
        <v>114.45107423999998</v>
      </c>
      <c r="G19" s="96"/>
      <c r="H19" s="97">
        <f>SUM(H7:H18)</f>
        <v>284.86450919000004</v>
      </c>
      <c r="I19" s="96"/>
      <c r="J19" s="97">
        <v>284.46844590000018</v>
      </c>
      <c r="K19" s="96"/>
      <c r="L19" s="97">
        <v>326.61601352999986</v>
      </c>
    </row>
    <row r="20" spans="2:13" ht="12" customHeight="1">
      <c r="B20" s="150" t="s">
        <v>150</v>
      </c>
      <c r="D20" s="96">
        <v>-33.700000000000003</v>
      </c>
      <c r="E20" s="96"/>
      <c r="F20" s="96">
        <v>-35</v>
      </c>
      <c r="G20" s="96"/>
      <c r="H20" s="96">
        <v>-81.400000000000006</v>
      </c>
      <c r="I20" s="96"/>
      <c r="J20" s="96">
        <v>-104</v>
      </c>
      <c r="K20" s="96"/>
      <c r="L20" s="96">
        <v>-127.3</v>
      </c>
    </row>
    <row r="21" spans="2:13" ht="12" customHeight="1">
      <c r="B21" s="150" t="s">
        <v>99</v>
      </c>
      <c r="D21" s="96">
        <v>-13.2</v>
      </c>
      <c r="E21" s="96"/>
      <c r="F21" s="96">
        <v>-8.3000000000000007</v>
      </c>
      <c r="G21" s="96"/>
      <c r="H21" s="96">
        <v>-40</v>
      </c>
      <c r="I21" s="96"/>
      <c r="J21" s="96">
        <v>-26.400000000000002</v>
      </c>
      <c r="K21" s="96"/>
      <c r="L21" s="96">
        <v>-35.400000000000006</v>
      </c>
    </row>
    <row r="22" spans="2:13" ht="12" customHeight="1">
      <c r="B22" s="150" t="s">
        <v>151</v>
      </c>
      <c r="D22" s="96">
        <v>-2.8</v>
      </c>
      <c r="E22" s="96"/>
      <c r="F22" s="96">
        <v>-2.2999999999999998</v>
      </c>
      <c r="G22" s="96"/>
      <c r="H22" s="96">
        <v>-7.7</v>
      </c>
      <c r="I22" s="96"/>
      <c r="J22" s="96">
        <v>-7.5</v>
      </c>
      <c r="K22" s="96"/>
      <c r="L22" s="96">
        <v>-10.199999999999999</v>
      </c>
    </row>
    <row r="23" spans="2:13" ht="12" customHeight="1">
      <c r="B23" s="64" t="s">
        <v>152</v>
      </c>
      <c r="D23" s="96">
        <v>0.9</v>
      </c>
      <c r="E23" s="96"/>
      <c r="F23" s="96">
        <v>0.7</v>
      </c>
      <c r="G23" s="96"/>
      <c r="H23" s="96">
        <v>1.3</v>
      </c>
      <c r="I23" s="96"/>
      <c r="J23" s="96">
        <v>0.7</v>
      </c>
      <c r="K23" s="96"/>
      <c r="L23" s="96">
        <v>1</v>
      </c>
    </row>
    <row r="24" spans="2:13" ht="12" customHeight="1">
      <c r="B24" s="151" t="s">
        <v>153</v>
      </c>
      <c r="D24" s="97">
        <f>ROUND(SUM(D20:D23),1)</f>
        <v>-48.8</v>
      </c>
      <c r="E24" s="96"/>
      <c r="F24" s="97">
        <v>-44.899999999999991</v>
      </c>
      <c r="G24" s="96"/>
      <c r="H24" s="97">
        <f>SUM(H20:H23)</f>
        <v>-127.8</v>
      </c>
      <c r="I24" s="96"/>
      <c r="J24" s="97">
        <v>-137.20000000000002</v>
      </c>
      <c r="K24" s="96"/>
      <c r="L24" s="97">
        <v>-171.89999999999998</v>
      </c>
    </row>
    <row r="25" spans="2:13" ht="28.5" customHeight="1">
      <c r="B25" s="214" t="s">
        <v>252</v>
      </c>
      <c r="D25" s="96">
        <v>0</v>
      </c>
      <c r="E25" s="96"/>
      <c r="F25" s="96">
        <v>-0.1</v>
      </c>
      <c r="G25" s="96"/>
      <c r="H25" s="96">
        <v>0</v>
      </c>
      <c r="I25" s="96"/>
      <c r="J25" s="96">
        <v>-19.3</v>
      </c>
      <c r="K25" s="96"/>
      <c r="L25" s="96">
        <v>-19.5</v>
      </c>
      <c r="M25" s="8"/>
    </row>
    <row r="26" spans="2:13" ht="12" customHeight="1">
      <c r="B26" s="150" t="s">
        <v>205</v>
      </c>
      <c r="D26" s="96">
        <v>-24.7</v>
      </c>
      <c r="E26" s="96"/>
      <c r="F26" s="96">
        <v>-20.6</v>
      </c>
      <c r="G26" s="96"/>
      <c r="H26" s="96">
        <v>-66.5</v>
      </c>
      <c r="I26" s="96"/>
      <c r="J26" s="96">
        <v>-60.6</v>
      </c>
      <c r="K26" s="96"/>
      <c r="L26" s="96">
        <v>-80.84</v>
      </c>
      <c r="M26" s="8"/>
    </row>
    <row r="27" spans="2:13">
      <c r="B27" s="150" t="s">
        <v>170</v>
      </c>
      <c r="D27" s="96">
        <v>-143.80000000000001</v>
      </c>
      <c r="E27" s="96"/>
      <c r="F27" s="96">
        <v>0</v>
      </c>
      <c r="G27" s="96"/>
      <c r="H27" s="96">
        <v>-143.80000000000001</v>
      </c>
      <c r="I27" s="96"/>
      <c r="J27" s="96">
        <v>0</v>
      </c>
      <c r="K27" s="96"/>
      <c r="L27" s="96">
        <v>0</v>
      </c>
      <c r="M27" s="8"/>
    </row>
    <row r="28" spans="2:13" ht="12" customHeight="1">
      <c r="B28" s="150" t="s">
        <v>290</v>
      </c>
      <c r="D28" s="96">
        <v>13.6</v>
      </c>
      <c r="E28" s="96"/>
      <c r="F28" s="96">
        <v>0</v>
      </c>
      <c r="G28" s="96"/>
      <c r="H28" s="96">
        <v>96.699999999999989</v>
      </c>
      <c r="I28" s="96"/>
      <c r="J28" s="96">
        <v>0</v>
      </c>
      <c r="K28" s="96"/>
      <c r="L28" s="96">
        <v>0</v>
      </c>
      <c r="M28" s="8"/>
    </row>
    <row r="29" spans="2:13" ht="12" customHeight="1">
      <c r="B29" s="213" t="s">
        <v>270</v>
      </c>
      <c r="C29" s="6"/>
      <c r="D29" s="96">
        <v>0</v>
      </c>
      <c r="E29" s="96"/>
      <c r="F29" s="96">
        <v>0</v>
      </c>
      <c r="G29" s="96"/>
      <c r="H29" s="96">
        <v>-0.4</v>
      </c>
      <c r="I29" s="6"/>
      <c r="J29" s="96">
        <v>0</v>
      </c>
      <c r="K29" s="96"/>
      <c r="L29" s="96">
        <v>0</v>
      </c>
      <c r="M29" s="8"/>
    </row>
    <row r="30" spans="2:13" ht="12" customHeight="1">
      <c r="B30" s="150" t="s">
        <v>204</v>
      </c>
      <c r="D30" s="96">
        <v>-8.8000000000000007</v>
      </c>
      <c r="E30" s="96"/>
      <c r="F30" s="96">
        <v>-10.1</v>
      </c>
      <c r="G30" s="96"/>
      <c r="H30" s="96">
        <v>-27.2</v>
      </c>
      <c r="I30" s="96"/>
      <c r="J30" s="96">
        <v>-29.6</v>
      </c>
      <c r="K30" s="96"/>
      <c r="L30" s="96">
        <v>-40.339999999999996</v>
      </c>
      <c r="M30" s="8"/>
    </row>
    <row r="31" spans="2:13" ht="12" customHeight="1">
      <c r="B31" s="150" t="s">
        <v>192</v>
      </c>
      <c r="D31" s="96">
        <v>-1.5</v>
      </c>
      <c r="E31" s="96"/>
      <c r="F31" s="96">
        <v>-2.2999999999999998</v>
      </c>
      <c r="G31" s="96"/>
      <c r="H31" s="96">
        <v>-5</v>
      </c>
      <c r="I31" s="96"/>
      <c r="J31" s="96">
        <v>-6.9999999999999991</v>
      </c>
      <c r="K31" s="96"/>
      <c r="L31" s="96">
        <v>-8.8999999999999986</v>
      </c>
      <c r="M31" s="8"/>
    </row>
    <row r="32" spans="2:13" ht="12" customHeight="1">
      <c r="B32" s="213" t="s">
        <v>225</v>
      </c>
      <c r="D32" s="96">
        <v>-4.5999999999999996</v>
      </c>
      <c r="E32" s="96"/>
      <c r="F32" s="96">
        <v>1.1000000000000001</v>
      </c>
      <c r="G32" s="96"/>
      <c r="H32" s="96">
        <v>-1.7999999999999998</v>
      </c>
      <c r="I32" s="96"/>
      <c r="J32" s="96">
        <v>5.5</v>
      </c>
      <c r="K32" s="96"/>
      <c r="L32" s="96">
        <v>8.1</v>
      </c>
      <c r="M32" s="8"/>
    </row>
    <row r="33" spans="2:12" ht="12" customHeight="1">
      <c r="B33" s="151" t="s">
        <v>154</v>
      </c>
      <c r="D33" s="97">
        <f>SUM(D25:D32)</f>
        <v>-169.8</v>
      </c>
      <c r="E33" s="96"/>
      <c r="F33" s="97">
        <v>-32</v>
      </c>
      <c r="G33" s="96"/>
      <c r="H33" s="97">
        <f>SUM(H25:H32)</f>
        <v>-148.00000000000003</v>
      </c>
      <c r="I33" s="96"/>
      <c r="J33" s="97">
        <v>-111</v>
      </c>
      <c r="K33" s="96"/>
      <c r="L33" s="97">
        <v>-141.42000000000002</v>
      </c>
    </row>
    <row r="34" spans="2:12" ht="12" customHeight="1">
      <c r="B34" s="150" t="s">
        <v>155</v>
      </c>
      <c r="D34" s="96">
        <f>+D19+D24+D33</f>
        <v>-40.699999999999989</v>
      </c>
      <c r="E34" s="96"/>
      <c r="F34" s="96">
        <v>37.551074239999991</v>
      </c>
      <c r="G34" s="96"/>
      <c r="H34" s="96">
        <f>+H19+H24+H33</f>
        <v>9.0645091899999954</v>
      </c>
      <c r="I34" s="96"/>
      <c r="J34" s="96">
        <v>36.26844590000016</v>
      </c>
      <c r="K34" s="96"/>
      <c r="L34" s="96">
        <v>13.296013529999868</v>
      </c>
    </row>
    <row r="35" spans="2:12" ht="12" customHeight="1">
      <c r="B35" s="150" t="s">
        <v>156</v>
      </c>
      <c r="D35" s="96">
        <v>219.79914441279527</v>
      </c>
      <c r="E35" s="96"/>
      <c r="F35" s="96">
        <v>155.4</v>
      </c>
      <c r="G35" s="96"/>
      <c r="H35" s="96">
        <f>L36</f>
        <v>169.98759122279543</v>
      </c>
      <c r="I35" s="96"/>
      <c r="J35" s="96">
        <v>156.69157769279556</v>
      </c>
      <c r="K35" s="96"/>
      <c r="L35" s="96">
        <v>156.69157769279556</v>
      </c>
    </row>
    <row r="36" spans="2:12" ht="12" customHeight="1">
      <c r="B36" s="151" t="s">
        <v>157</v>
      </c>
      <c r="D36" s="97">
        <f>+D35+D34</f>
        <v>179.09914441279528</v>
      </c>
      <c r="E36" s="96"/>
      <c r="F36" s="97">
        <v>192.95107424</v>
      </c>
      <c r="G36" s="94"/>
      <c r="H36" s="97">
        <f>+H35+H34</f>
        <v>179.05210041279543</v>
      </c>
      <c r="I36" s="94"/>
      <c r="J36" s="97">
        <v>192.96002359279572</v>
      </c>
      <c r="K36" s="94"/>
      <c r="L36" s="97">
        <v>169.98759122279543</v>
      </c>
    </row>
    <row r="37" spans="2:12" ht="12" customHeight="1">
      <c r="E37" s="9"/>
      <c r="I37" s="9"/>
    </row>
  </sheetData>
  <mergeCells count="3">
    <mergeCell ref="D4:F4"/>
    <mergeCell ref="D5:F5"/>
    <mergeCell ref="B2:L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B1:O25"/>
  <sheetViews>
    <sheetView showGridLines="0" zoomScaleNormal="100" workbookViewId="0">
      <selection activeCell="B2" sqref="B2"/>
    </sheetView>
  </sheetViews>
  <sheetFormatPr defaultColWidth="8.7109375" defaultRowHeight="12.75"/>
  <cols>
    <col min="1" max="1" width="8.7109375" style="3"/>
    <col min="2" max="2" width="59.7109375" style="3" customWidth="1"/>
    <col min="3" max="3" width="1.7109375" style="3" customWidth="1"/>
    <col min="4" max="4" width="10.7109375" style="3" customWidth="1"/>
    <col min="5" max="5" width="1.7109375" style="3" customWidth="1"/>
    <col min="6" max="6" width="10.7109375" style="3" customWidth="1"/>
    <col min="7" max="7" width="1.7109375" style="3" customWidth="1"/>
    <col min="8" max="8" width="10.7109375" style="3" customWidth="1"/>
    <col min="9" max="9" width="1.7109375" style="3" customWidth="1"/>
    <col min="10" max="10" width="10.7109375" style="3" customWidth="1"/>
    <col min="11" max="11" width="1.7109375" style="3" customWidth="1"/>
    <col min="12" max="12" width="10.7109375" style="3" customWidth="1"/>
    <col min="13" max="13" width="1.85546875" style="3" customWidth="1"/>
    <col min="14" max="14" width="10.7109375" style="3" customWidth="1"/>
    <col min="15" max="16384" width="8.7109375" style="3"/>
  </cols>
  <sheetData>
    <row r="1" spans="2:14" ht="12" customHeight="1"/>
    <row r="2" spans="2:14" ht="12" customHeight="1" thickBot="1">
      <c r="B2" s="272" t="s">
        <v>111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51"/>
      <c r="N2" s="51"/>
    </row>
    <row r="3" spans="2:14" ht="12" customHeight="1">
      <c r="B3" s="108"/>
      <c r="C3" s="108"/>
      <c r="D3" s="108"/>
      <c r="E3" s="108"/>
      <c r="F3" s="321" t="s">
        <v>10</v>
      </c>
      <c r="G3" s="321"/>
      <c r="H3" s="321"/>
      <c r="J3" s="321" t="s">
        <v>6</v>
      </c>
      <c r="K3" s="321"/>
      <c r="L3" s="321"/>
      <c r="M3" s="116"/>
      <c r="N3" s="3" t="s">
        <v>112</v>
      </c>
    </row>
    <row r="4" spans="2:14" ht="12" customHeight="1">
      <c r="B4" s="108"/>
      <c r="C4" s="108"/>
      <c r="D4" s="108"/>
      <c r="E4" s="108"/>
      <c r="F4" s="322" t="s">
        <v>2</v>
      </c>
      <c r="G4" s="322"/>
      <c r="H4" s="322"/>
      <c r="J4" s="322" t="s">
        <v>2</v>
      </c>
      <c r="K4" s="322"/>
      <c r="L4" s="322"/>
      <c r="M4" s="116"/>
      <c r="N4" s="55" t="s">
        <v>3</v>
      </c>
    </row>
    <row r="5" spans="2:14" ht="12" customHeight="1">
      <c r="B5" s="197" t="s">
        <v>113</v>
      </c>
      <c r="C5" s="130"/>
      <c r="D5" s="130"/>
      <c r="E5" s="108"/>
      <c r="F5" s="61">
        <v>2022</v>
      </c>
      <c r="G5" s="62"/>
      <c r="H5" s="63">
        <v>2021</v>
      </c>
      <c r="J5" s="52">
        <v>2022</v>
      </c>
      <c r="K5" s="52"/>
      <c r="L5" s="52">
        <v>2021</v>
      </c>
      <c r="M5" s="60"/>
      <c r="N5" s="52">
        <v>2021</v>
      </c>
    </row>
    <row r="6" spans="2:14" ht="12" customHeight="1">
      <c r="B6" s="131" t="s">
        <v>5</v>
      </c>
      <c r="C6" s="64"/>
      <c r="D6" s="64"/>
      <c r="E6" s="56"/>
      <c r="F6" s="56"/>
      <c r="G6" s="103"/>
      <c r="H6" s="103"/>
      <c r="I6" s="103"/>
      <c r="J6" s="103"/>
      <c r="K6" s="103"/>
      <c r="L6" s="103"/>
      <c r="M6" s="104"/>
      <c r="N6" s="103"/>
    </row>
    <row r="7" spans="2:14" ht="12" customHeight="1">
      <c r="B7" s="67" t="s">
        <v>236</v>
      </c>
      <c r="D7" s="56"/>
      <c r="E7" s="56"/>
      <c r="F7" s="57"/>
      <c r="G7" s="57"/>
      <c r="H7" s="57"/>
      <c r="I7" s="57"/>
      <c r="J7" s="57"/>
      <c r="K7" s="57"/>
      <c r="L7" s="57"/>
      <c r="M7" s="57"/>
      <c r="N7" s="57"/>
    </row>
    <row r="8" spans="2:14" ht="12" customHeight="1">
      <c r="B8" s="64" t="s">
        <v>221</v>
      </c>
      <c r="D8" s="56"/>
      <c r="E8" s="56"/>
      <c r="F8" s="57">
        <v>198.5</v>
      </c>
      <c r="G8" s="57"/>
      <c r="H8" s="57">
        <f>+'IS and OCI'!H8</f>
        <v>141.69999999999999</v>
      </c>
      <c r="I8" s="57"/>
      <c r="J8" s="57">
        <v>608.40000000000009</v>
      </c>
      <c r="K8" s="57"/>
      <c r="L8" s="57">
        <f>+'IS and OCI'!L8</f>
        <v>493.3</v>
      </c>
      <c r="M8" s="57"/>
      <c r="N8" s="57">
        <f>+'IS and OCI'!N8</f>
        <v>703.8</v>
      </c>
    </row>
    <row r="9" spans="2:14" ht="12" customHeight="1">
      <c r="B9" s="56" t="s">
        <v>254</v>
      </c>
      <c r="D9" s="56"/>
      <c r="E9" s="56"/>
      <c r="F9" s="57">
        <f>SUM('IS and OCI'!F8:F12)</f>
        <v>98.100000000000009</v>
      </c>
      <c r="G9" s="57"/>
      <c r="H9" s="57">
        <f>SUM('IS and OCI'!H8:H12)</f>
        <v>65.599999999999994</v>
      </c>
      <c r="I9" s="57"/>
      <c r="J9" s="57">
        <f>SUM('IS and OCI'!J8:J12)</f>
        <v>343.40000000000009</v>
      </c>
      <c r="K9" s="57"/>
      <c r="L9" s="57">
        <f>SUM('IS and OCI'!L8:L12)</f>
        <v>301.8</v>
      </c>
      <c r="M9" s="57"/>
      <c r="N9" s="57">
        <f>SUM('IS and OCI'!N8:N12)</f>
        <v>433.99999999999994</v>
      </c>
    </row>
    <row r="10" spans="2:14" ht="12" customHeight="1">
      <c r="B10" s="56" t="s">
        <v>241</v>
      </c>
      <c r="D10" s="56"/>
      <c r="E10" s="56"/>
      <c r="F10" s="57">
        <v>33.799999999999997</v>
      </c>
      <c r="G10" s="57"/>
      <c r="H10" s="57">
        <v>-28.9</v>
      </c>
      <c r="I10" s="57"/>
      <c r="J10" s="57">
        <v>71.2</v>
      </c>
      <c r="K10" s="57"/>
      <c r="L10" s="57">
        <v>-41.7</v>
      </c>
      <c r="M10" s="57"/>
      <c r="N10" s="57">
        <v>-32</v>
      </c>
    </row>
    <row r="11" spans="2:14" ht="12" customHeight="1">
      <c r="B11" s="56" t="s">
        <v>233</v>
      </c>
      <c r="D11" s="56"/>
      <c r="E11" s="56"/>
      <c r="F11" s="57">
        <f>+SUM('IS and OCI'!F19:F21)</f>
        <v>-28.1</v>
      </c>
      <c r="G11" s="57"/>
      <c r="H11" s="57">
        <f>SUM('IS and OCI'!H19:H21)</f>
        <v>-29.499999999999996</v>
      </c>
      <c r="I11" s="57"/>
      <c r="J11" s="57">
        <f>+SUM('IS and OCI'!J19:J21)</f>
        <v>-81.5</v>
      </c>
      <c r="K11" s="57"/>
      <c r="L11" s="57">
        <f>SUM('IS and OCI'!L19:L21)</f>
        <v>-79.2</v>
      </c>
      <c r="M11" s="57"/>
      <c r="N11" s="57">
        <f>SUM('IS and OCI'!N19:N21)</f>
        <v>-97.600000000000009</v>
      </c>
    </row>
    <row r="12" spans="2:14" ht="12" customHeight="1">
      <c r="B12" s="56" t="s">
        <v>23</v>
      </c>
      <c r="D12" s="56"/>
      <c r="E12" s="56"/>
      <c r="F12" s="57">
        <f>+'IS and OCI'!F22</f>
        <v>7.4529560000000199</v>
      </c>
      <c r="G12" s="57"/>
      <c r="H12" s="57">
        <f>+'IS and OCI'!H22</f>
        <v>-59.448925760000002</v>
      </c>
      <c r="I12" s="57"/>
      <c r="J12" s="57">
        <f>+'IS and OCI'!J22</f>
        <v>-8.6354908099999701</v>
      </c>
      <c r="K12" s="57"/>
      <c r="L12" s="57">
        <f>+'IS and OCI'!L22</f>
        <v>-118.83155409999996</v>
      </c>
      <c r="M12" s="57"/>
      <c r="N12" s="57">
        <f>+'IS and OCI'!N22</f>
        <v>-163.78398647000003</v>
      </c>
    </row>
    <row r="13" spans="2:14" ht="12" customHeight="1">
      <c r="B13" s="56" t="s">
        <v>114</v>
      </c>
      <c r="D13" s="56"/>
      <c r="E13" s="56"/>
      <c r="F13" s="57">
        <f>+'IS and OCI'!F23</f>
        <v>-4.9000000000000004</v>
      </c>
      <c r="G13" s="57"/>
      <c r="H13" s="57">
        <f>+'IS and OCI'!H23</f>
        <v>-1.3</v>
      </c>
      <c r="I13" s="57"/>
      <c r="J13" s="57">
        <f>+'IS and OCI'!J23</f>
        <v>-19.2</v>
      </c>
      <c r="K13" s="57"/>
      <c r="L13" s="57">
        <f>+'IS and OCI'!L23</f>
        <v>-7.1</v>
      </c>
      <c r="M13" s="57"/>
      <c r="N13" s="57">
        <f>+'IS and OCI'!N23</f>
        <v>-15.6</v>
      </c>
    </row>
    <row r="14" spans="2:14" ht="12" customHeight="1">
      <c r="B14" s="56" t="s">
        <v>106</v>
      </c>
      <c r="D14" s="56"/>
      <c r="E14" s="56"/>
      <c r="F14" s="57">
        <f>+'IS and OCI'!F24</f>
        <v>2.5529560000000195</v>
      </c>
      <c r="G14" s="57"/>
      <c r="H14" s="57">
        <f>+'IS and OCI'!H24</f>
        <v>-60.748925759999999</v>
      </c>
      <c r="I14" s="57"/>
      <c r="J14" s="57">
        <f>+'IS and OCI'!J24</f>
        <v>-27.835490809999968</v>
      </c>
      <c r="K14" s="57"/>
      <c r="L14" s="57">
        <f>+'IS and OCI'!L24</f>
        <v>-125.93155409999996</v>
      </c>
      <c r="M14" s="57"/>
      <c r="N14" s="57">
        <f>+'IS and OCI'!N24</f>
        <v>-179.38398647000002</v>
      </c>
    </row>
    <row r="15" spans="2:14" ht="12" customHeight="1">
      <c r="B15" s="56" t="s">
        <v>108</v>
      </c>
      <c r="D15" s="56"/>
      <c r="E15" s="56"/>
      <c r="F15" s="132">
        <f>+'IS and OCI'!F33</f>
        <v>3.8700449552958437E-3</v>
      </c>
      <c r="G15" s="132"/>
      <c r="H15" s="132">
        <f>+'IS and OCI'!H33</f>
        <v>-0.15267815427862722</v>
      </c>
      <c r="I15" s="132"/>
      <c r="J15" s="132">
        <f>+'IS and OCI'!J33</f>
        <v>-5.4312380875351556E-2</v>
      </c>
      <c r="K15" s="132"/>
      <c r="L15" s="132">
        <f>+'IS and OCI'!L33</f>
        <v>-0.32024837158268449</v>
      </c>
      <c r="M15" s="132"/>
      <c r="N15" s="132">
        <f>+'IS and OCI'!N33</f>
        <v>-0.454201362439761</v>
      </c>
    </row>
    <row r="16" spans="2:14" ht="12" customHeight="1">
      <c r="B16" s="67"/>
      <c r="D16" s="56"/>
      <c r="E16" s="56"/>
      <c r="F16" s="56"/>
      <c r="G16" s="57"/>
      <c r="H16" s="57"/>
      <c r="I16" s="57"/>
      <c r="J16" s="57"/>
      <c r="K16" s="57"/>
      <c r="L16" s="57"/>
      <c r="M16" s="57"/>
      <c r="N16" s="57"/>
    </row>
    <row r="17" spans="2:15" ht="12" customHeight="1">
      <c r="B17" s="67" t="s">
        <v>249</v>
      </c>
      <c r="D17" s="56"/>
      <c r="E17" s="56"/>
      <c r="F17" s="108"/>
      <c r="G17" s="57"/>
      <c r="H17" s="57"/>
      <c r="I17" s="57"/>
      <c r="J17" s="57"/>
      <c r="K17" s="57"/>
      <c r="L17" s="57"/>
      <c r="M17" s="57"/>
      <c r="N17" s="57"/>
    </row>
    <row r="18" spans="2:15" ht="12" customHeight="1">
      <c r="B18" s="56" t="s">
        <v>107</v>
      </c>
      <c r="D18" s="56"/>
      <c r="E18" s="56"/>
      <c r="F18" s="117">
        <f>+CF!D19</f>
        <v>177.9</v>
      </c>
      <c r="G18" s="57"/>
      <c r="H18" s="57">
        <f>+CF!F19</f>
        <v>114.45107423999998</v>
      </c>
      <c r="I18" s="57"/>
      <c r="J18" s="117">
        <f>+CF!H19</f>
        <v>284.86450919000004</v>
      </c>
      <c r="K18" s="57"/>
      <c r="L18" s="57">
        <f>+CF!J19</f>
        <v>284.46844590000018</v>
      </c>
      <c r="M18" s="57"/>
      <c r="N18" s="57">
        <f>+CF!L19</f>
        <v>326.61601352999986</v>
      </c>
    </row>
    <row r="19" spans="2:15" ht="12" customHeight="1">
      <c r="B19" s="56" t="s">
        <v>30</v>
      </c>
      <c r="D19" s="56"/>
      <c r="E19" s="56"/>
      <c r="F19" s="57">
        <v>33.700000000000003</v>
      </c>
      <c r="G19" s="57"/>
      <c r="H19" s="57">
        <f>+Notes!I187</f>
        <v>35</v>
      </c>
      <c r="I19" s="57"/>
      <c r="J19" s="57">
        <v>81.400000000000006</v>
      </c>
      <c r="K19" s="57"/>
      <c r="L19" s="57">
        <f>+Notes!L187</f>
        <v>103.9</v>
      </c>
      <c r="M19" s="57"/>
      <c r="N19" s="57">
        <f>+Notes!N187</f>
        <v>127.2</v>
      </c>
    </row>
    <row r="20" spans="2:15" ht="12" customHeight="1">
      <c r="B20" s="56" t="s">
        <v>109</v>
      </c>
      <c r="D20" s="56"/>
      <c r="E20" s="56"/>
      <c r="F20" s="57">
        <f>+Notes!H157</f>
        <v>9.5</v>
      </c>
      <c r="G20" s="57"/>
      <c r="H20" s="57">
        <f>+Notes!I157</f>
        <v>6.2</v>
      </c>
      <c r="I20" s="57"/>
      <c r="J20" s="57">
        <f>+Notes!K157</f>
        <v>44.6</v>
      </c>
      <c r="K20" s="57"/>
      <c r="L20" s="57">
        <f>+Notes!L157</f>
        <v>23.700000000000003</v>
      </c>
      <c r="M20" s="57"/>
      <c r="N20" s="57">
        <f>+Notes!N157</f>
        <v>33.4</v>
      </c>
    </row>
    <row r="21" spans="2:15" ht="12" customHeight="1">
      <c r="B21" s="56" t="s">
        <v>115</v>
      </c>
      <c r="D21" s="56"/>
      <c r="E21" s="56"/>
      <c r="F21" s="57">
        <f>+BS!F23</f>
        <v>1719.4999999999995</v>
      </c>
      <c r="G21" s="57"/>
      <c r="H21" s="57">
        <f>+BS!H23</f>
        <v>1843</v>
      </c>
      <c r="I21" s="57"/>
      <c r="J21" s="57">
        <f>+F21</f>
        <v>1719.4999999999995</v>
      </c>
      <c r="K21" s="57"/>
      <c r="L21" s="57">
        <f>+H21</f>
        <v>1843</v>
      </c>
      <c r="M21" s="57"/>
      <c r="N21" s="57">
        <f>+BS!J23</f>
        <v>1792.8</v>
      </c>
      <c r="O21" s="65"/>
    </row>
    <row r="22" spans="2:15" ht="12" customHeight="1">
      <c r="B22" s="56" t="s">
        <v>38</v>
      </c>
      <c r="D22" s="56"/>
      <c r="E22" s="56"/>
      <c r="F22" s="57">
        <f>+BS!F8</f>
        <v>179.1</v>
      </c>
      <c r="G22" s="57"/>
      <c r="H22" s="57">
        <f>+BS!H8</f>
        <v>193</v>
      </c>
      <c r="I22" s="57"/>
      <c r="J22" s="57">
        <f>+F22</f>
        <v>179.1</v>
      </c>
      <c r="K22" s="57"/>
      <c r="L22" s="57">
        <f>+H22</f>
        <v>193</v>
      </c>
      <c r="M22" s="57"/>
      <c r="N22" s="57">
        <f>+BS!J8</f>
        <v>170</v>
      </c>
      <c r="O22" s="65"/>
    </row>
    <row r="23" spans="2:15" ht="12" customHeight="1">
      <c r="B23" s="56" t="s">
        <v>218</v>
      </c>
      <c r="C23" s="157"/>
      <c r="D23" s="56"/>
      <c r="E23" s="56"/>
      <c r="F23" s="177">
        <f>-Notes!K231</f>
        <v>772.99999999999989</v>
      </c>
      <c r="G23" s="57"/>
      <c r="H23" s="57">
        <f>-Notes!L231</f>
        <v>917.9</v>
      </c>
      <c r="I23" s="57"/>
      <c r="J23" s="117">
        <f>+F23</f>
        <v>772.99999999999989</v>
      </c>
      <c r="K23" s="57"/>
      <c r="L23" s="57">
        <f>+H23</f>
        <v>917.9</v>
      </c>
      <c r="M23" s="57"/>
      <c r="N23" s="57">
        <f>-Notes!N231</f>
        <v>936.39999999999986</v>
      </c>
      <c r="O23" s="65"/>
    </row>
    <row r="24" spans="2:15" ht="12" customHeight="1">
      <c r="B24" s="109" t="s">
        <v>215</v>
      </c>
      <c r="C24" s="109"/>
      <c r="D24" s="109"/>
      <c r="E24" s="56"/>
      <c r="F24" s="178">
        <f>-Notes!K235</f>
        <v>861.5999999999998</v>
      </c>
      <c r="G24" s="179"/>
      <c r="H24" s="179">
        <f>-Notes!L235</f>
        <v>1046.0999999999999</v>
      </c>
      <c r="I24" s="179"/>
      <c r="J24" s="178">
        <f>+F24</f>
        <v>861.5999999999998</v>
      </c>
      <c r="K24" s="179"/>
      <c r="L24" s="179">
        <f>H24</f>
        <v>1046.0999999999999</v>
      </c>
      <c r="M24" s="179"/>
      <c r="N24" s="179">
        <f>-Notes!N235</f>
        <v>1051.2999999999997</v>
      </c>
      <c r="O24" s="65"/>
    </row>
    <row r="25" spans="2:15" ht="12" customHeight="1">
      <c r="B25" s="180"/>
      <c r="E25" s="60"/>
      <c r="F25" s="65"/>
      <c r="G25" s="65"/>
      <c r="H25" s="65"/>
      <c r="I25" s="65"/>
      <c r="J25" s="158"/>
      <c r="K25" s="65"/>
      <c r="L25" s="65"/>
      <c r="M25" s="65"/>
      <c r="N25" s="65"/>
      <c r="O25" s="65"/>
    </row>
  </sheetData>
  <mergeCells count="4">
    <mergeCell ref="F3:H3"/>
    <mergeCell ref="J3:L3"/>
    <mergeCell ref="F4:H4"/>
    <mergeCell ref="J4:L4"/>
  </mergeCells>
  <pageMargins left="0.7" right="0.7" top="0.75" bottom="0.75" header="0.3" footer="0.3"/>
  <pageSetup paperSize="9" orientation="portrait" r:id="rId1"/>
  <ignoredErrors>
    <ignoredError sqref="L1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3"/>
  <dimension ref="A1:N335"/>
  <sheetViews>
    <sheetView showGridLines="0" tabSelected="1" zoomScaleNormal="100" workbookViewId="0">
      <selection activeCell="B1" sqref="B1"/>
    </sheetView>
  </sheetViews>
  <sheetFormatPr defaultRowHeight="15"/>
  <cols>
    <col min="3" max="3" width="56.7109375" customWidth="1"/>
    <col min="4" max="4" width="1.7109375" customWidth="1"/>
    <col min="5" max="5" width="5.7109375" customWidth="1"/>
    <col min="6" max="6" width="10.7109375" customWidth="1"/>
    <col min="7" max="7" width="1.7109375" customWidth="1"/>
    <col min="8" max="9" width="10.7109375" customWidth="1"/>
    <col min="10" max="10" width="1.7109375" customWidth="1"/>
    <col min="11" max="12" width="10.42578125" bestFit="1" customWidth="1"/>
    <col min="13" max="13" width="1.85546875" bestFit="1" customWidth="1"/>
    <col min="14" max="14" width="10.7109375" style="3" customWidth="1"/>
  </cols>
  <sheetData>
    <row r="1" spans="1:14" ht="12" customHeight="1">
      <c r="A1" s="4"/>
      <c r="B1" s="181" t="s">
        <v>193</v>
      </c>
      <c r="C1" s="6"/>
      <c r="D1" s="6"/>
      <c r="N1"/>
    </row>
    <row r="2" spans="1:14" s="6" customFormat="1" ht="12" customHeight="1">
      <c r="B2" s="165"/>
      <c r="C2" s="184" t="s">
        <v>242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2" customHeight="1">
      <c r="C3" s="9"/>
      <c r="D3" s="9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2" customHeight="1">
      <c r="N4"/>
    </row>
    <row r="5" spans="1:14" ht="12" customHeight="1">
      <c r="B5" s="181" t="s">
        <v>194</v>
      </c>
      <c r="C5" s="67"/>
      <c r="D5" s="9"/>
      <c r="E5" s="9"/>
      <c r="F5" s="56"/>
      <c r="G5" s="56"/>
      <c r="H5" s="94"/>
      <c r="I5" s="94"/>
      <c r="J5" s="94"/>
      <c r="K5" s="94"/>
      <c r="L5" s="94"/>
      <c r="N5" s="94"/>
    </row>
    <row r="6" spans="1:14" ht="12" customHeight="1">
      <c r="C6" s="184" t="s">
        <v>202</v>
      </c>
      <c r="N6" s="8"/>
    </row>
    <row r="7" spans="1:14" ht="12" customHeight="1">
      <c r="N7"/>
    </row>
    <row r="8" spans="1:14" ht="12" customHeight="1">
      <c r="N8"/>
    </row>
    <row r="9" spans="1:14" ht="12" customHeight="1" thickBot="1">
      <c r="C9" s="234" t="s">
        <v>223</v>
      </c>
      <c r="D9" s="235"/>
      <c r="E9" s="235"/>
      <c r="F9" s="235"/>
      <c r="G9" s="235"/>
      <c r="H9" s="236"/>
      <c r="I9" s="235"/>
      <c r="J9" s="235"/>
      <c r="K9" s="235"/>
      <c r="L9" s="235"/>
      <c r="M9" s="12"/>
      <c r="N9" s="12"/>
    </row>
    <row r="10" spans="1:14" ht="12" customHeight="1">
      <c r="C10" s="237"/>
      <c r="D10" s="237"/>
      <c r="E10" s="237"/>
      <c r="F10" s="237"/>
      <c r="G10" s="237"/>
      <c r="H10" s="333" t="s">
        <v>10</v>
      </c>
      <c r="I10" s="333"/>
      <c r="J10" s="333"/>
      <c r="K10" s="313" t="s">
        <v>6</v>
      </c>
      <c r="L10" s="313"/>
      <c r="N10" s="3" t="s">
        <v>112</v>
      </c>
    </row>
    <row r="11" spans="1:14" ht="12" customHeight="1">
      <c r="C11" s="237"/>
      <c r="D11" s="237"/>
      <c r="E11" s="237"/>
      <c r="F11" s="237"/>
      <c r="G11" s="237"/>
      <c r="H11" s="331" t="s">
        <v>2</v>
      </c>
      <c r="I11" s="331"/>
      <c r="J11" s="331"/>
      <c r="K11" s="332" t="s">
        <v>2</v>
      </c>
      <c r="L11" s="332"/>
      <c r="M11" s="102"/>
      <c r="N11" s="55" t="s">
        <v>3</v>
      </c>
    </row>
    <row r="12" spans="1:14" ht="12" customHeight="1">
      <c r="C12" s="227" t="s">
        <v>11</v>
      </c>
      <c r="D12" s="238"/>
      <c r="E12" s="238"/>
      <c r="F12" s="238"/>
      <c r="G12" s="228"/>
      <c r="H12" s="239">
        <v>2022</v>
      </c>
      <c r="I12" s="226">
        <v>2021</v>
      </c>
      <c r="K12" s="239">
        <v>2022</v>
      </c>
      <c r="L12" s="226">
        <v>2021</v>
      </c>
      <c r="N12" s="226">
        <v>2021</v>
      </c>
    </row>
    <row r="13" spans="1:14" ht="12" customHeight="1">
      <c r="C13" s="240" t="s">
        <v>178</v>
      </c>
      <c r="H13" s="241">
        <v>100.7</v>
      </c>
      <c r="I13" s="104">
        <v>66.400000000000006</v>
      </c>
      <c r="K13" s="241">
        <v>225.1</v>
      </c>
      <c r="L13" s="104">
        <v>143.4</v>
      </c>
      <c r="N13" s="104">
        <v>207.8</v>
      </c>
    </row>
    <row r="14" spans="1:14" ht="12" customHeight="1">
      <c r="C14" s="240" t="s">
        <v>177</v>
      </c>
      <c r="H14" s="241">
        <v>19.400000000000006</v>
      </c>
      <c r="I14" s="104">
        <v>45.3</v>
      </c>
      <c r="K14" s="241">
        <v>130.80000000000001</v>
      </c>
      <c r="L14" s="104">
        <v>187.7</v>
      </c>
      <c r="N14" s="104">
        <v>247.7</v>
      </c>
    </row>
    <row r="15" spans="1:14" ht="12" customHeight="1">
      <c r="C15" s="240" t="s">
        <v>176</v>
      </c>
      <c r="H15" s="241">
        <v>71.8</v>
      </c>
      <c r="I15" s="104">
        <v>24.8</v>
      </c>
      <c r="K15" s="241">
        <v>234.7</v>
      </c>
      <c r="L15" s="104">
        <v>139.5</v>
      </c>
      <c r="N15" s="104">
        <v>220.4</v>
      </c>
    </row>
    <row r="16" spans="1:14" ht="12" customHeight="1">
      <c r="C16" s="240" t="s">
        <v>175</v>
      </c>
      <c r="H16" s="241">
        <v>6.6</v>
      </c>
      <c r="I16" s="104">
        <v>5.2</v>
      </c>
      <c r="K16" s="241">
        <v>17.8</v>
      </c>
      <c r="L16" s="104">
        <v>16.5</v>
      </c>
      <c r="N16" s="104">
        <v>21.7</v>
      </c>
    </row>
    <row r="17" spans="3:14" ht="12" customHeight="1">
      <c r="C17" s="240" t="s">
        <v>224</v>
      </c>
      <c r="H17" s="241">
        <v>0</v>
      </c>
      <c r="I17" s="104">
        <v>0</v>
      </c>
      <c r="K17" s="241">
        <v>0</v>
      </c>
      <c r="L17" s="104">
        <v>6.2</v>
      </c>
      <c r="N17" s="104">
        <v>6.2</v>
      </c>
    </row>
    <row r="18" spans="3:14" ht="12" customHeight="1">
      <c r="C18" s="229" t="s">
        <v>222</v>
      </c>
      <c r="D18" s="5"/>
      <c r="E18" s="5"/>
      <c r="F18" s="5"/>
      <c r="H18" s="105">
        <f>SUM(H13:H17)</f>
        <v>198.5</v>
      </c>
      <c r="I18" s="105">
        <f>SUM(I13:I17)</f>
        <v>141.69999999999999</v>
      </c>
      <c r="K18" s="105">
        <f>SUM(K13:K17)</f>
        <v>608.39999999999986</v>
      </c>
      <c r="L18" s="105">
        <f>SUM(L13:L17)</f>
        <v>493.3</v>
      </c>
      <c r="N18" s="105">
        <f>SUM(N13:N17)</f>
        <v>703.80000000000007</v>
      </c>
    </row>
    <row r="19" spans="3:14" ht="12" customHeight="1">
      <c r="N19"/>
    </row>
    <row r="20" spans="3:14" ht="12" customHeight="1">
      <c r="N20"/>
    </row>
    <row r="21" spans="3:14" ht="12" customHeight="1" thickBot="1">
      <c r="C21" s="106" t="s">
        <v>159</v>
      </c>
      <c r="D21" s="106"/>
      <c r="E21" s="106"/>
      <c r="F21" s="106"/>
      <c r="G21" s="106"/>
      <c r="H21" s="107"/>
      <c r="I21" s="106"/>
      <c r="J21" s="106"/>
      <c r="K21" s="106"/>
      <c r="L21" s="106"/>
      <c r="M21" s="12"/>
      <c r="N21" s="12"/>
    </row>
    <row r="22" spans="3:14" ht="12" customHeight="1">
      <c r="C22" s="108"/>
      <c r="D22" s="108"/>
      <c r="E22" s="108"/>
      <c r="F22" s="108"/>
      <c r="G22" s="108"/>
      <c r="H22" s="324" t="s">
        <v>10</v>
      </c>
      <c r="I22" s="324"/>
      <c r="J22" s="324"/>
      <c r="K22" s="318" t="s">
        <v>6</v>
      </c>
      <c r="L22" s="318"/>
      <c r="N22" s="3" t="s">
        <v>112</v>
      </c>
    </row>
    <row r="23" spans="3:14" ht="12" customHeight="1">
      <c r="C23" s="108"/>
      <c r="D23" s="108"/>
      <c r="E23" s="108"/>
      <c r="F23" s="108"/>
      <c r="G23" s="108"/>
      <c r="H23" s="323" t="s">
        <v>2</v>
      </c>
      <c r="I23" s="323"/>
      <c r="J23" s="323"/>
      <c r="K23" s="319" t="s">
        <v>2</v>
      </c>
      <c r="L23" s="319"/>
      <c r="M23" s="102"/>
      <c r="N23" s="55" t="s">
        <v>3</v>
      </c>
    </row>
    <row r="24" spans="3:14" ht="12" customHeight="1">
      <c r="C24" s="83"/>
      <c r="D24" s="109"/>
      <c r="E24" s="109"/>
      <c r="F24" s="109"/>
      <c r="G24" s="56"/>
      <c r="H24" s="61">
        <v>2022</v>
      </c>
      <c r="I24" s="63">
        <v>2021</v>
      </c>
      <c r="K24" s="61">
        <v>2022</v>
      </c>
      <c r="L24" s="63">
        <v>2021</v>
      </c>
      <c r="N24" s="63">
        <v>2021</v>
      </c>
    </row>
    <row r="25" spans="3:14" ht="12" customHeight="1">
      <c r="C25" s="56" t="s">
        <v>59</v>
      </c>
      <c r="E25" s="56"/>
      <c r="F25" s="56"/>
      <c r="G25" s="56"/>
      <c r="H25" s="153">
        <v>0.6</v>
      </c>
      <c r="I25" s="153">
        <v>0.4</v>
      </c>
      <c r="J25" s="153"/>
      <c r="K25" s="153">
        <v>0.4</v>
      </c>
      <c r="L25" s="153">
        <v>0.41</v>
      </c>
      <c r="M25" s="195"/>
      <c r="N25" s="153">
        <v>0.41</v>
      </c>
    </row>
    <row r="26" spans="3:14" ht="12" customHeight="1">
      <c r="C26" s="56" t="s">
        <v>163</v>
      </c>
      <c r="E26" s="56"/>
      <c r="F26" s="56"/>
      <c r="G26" s="56"/>
      <c r="H26" s="153">
        <v>0.28000000000000003</v>
      </c>
      <c r="I26" s="153">
        <v>0.28000000000000003</v>
      </c>
      <c r="J26" s="153"/>
      <c r="K26" s="153">
        <v>0.28000000000000003</v>
      </c>
      <c r="L26" s="153">
        <v>0.34</v>
      </c>
      <c r="M26" s="195"/>
      <c r="N26" s="153">
        <v>0.28649999999999998</v>
      </c>
    </row>
    <row r="27" spans="3:14" ht="12" customHeight="1">
      <c r="C27" s="56" t="s">
        <v>7</v>
      </c>
      <c r="E27" s="56"/>
      <c r="F27" s="56"/>
      <c r="G27" s="56"/>
      <c r="H27" s="153">
        <v>0.09</v>
      </c>
      <c r="I27" s="153">
        <v>0.18</v>
      </c>
      <c r="J27" s="153"/>
      <c r="K27" s="153">
        <v>0.18</v>
      </c>
      <c r="L27" s="153">
        <v>0.16</v>
      </c>
      <c r="M27" s="195"/>
      <c r="N27" s="153">
        <v>0.12520000000000001</v>
      </c>
    </row>
    <row r="28" spans="3:14" ht="12" customHeight="1">
      <c r="C28" s="56" t="s">
        <v>161</v>
      </c>
      <c r="E28" s="56"/>
      <c r="F28" s="56"/>
      <c r="G28" s="56"/>
      <c r="H28" s="153">
        <v>0.03</v>
      </c>
      <c r="I28" s="153">
        <v>0.03</v>
      </c>
      <c r="J28" s="153"/>
      <c r="K28" s="153">
        <v>0.03</v>
      </c>
      <c r="L28" s="153">
        <v>0.03</v>
      </c>
      <c r="M28" s="195"/>
      <c r="N28" s="153">
        <v>0.04</v>
      </c>
    </row>
    <row r="29" spans="3:14" ht="12" customHeight="1">
      <c r="C29" s="109" t="s">
        <v>162</v>
      </c>
      <c r="D29" s="102"/>
      <c r="E29" s="109"/>
      <c r="F29" s="109"/>
      <c r="G29" s="56"/>
      <c r="H29" s="154">
        <v>0</v>
      </c>
      <c r="I29" s="154">
        <v>0.11</v>
      </c>
      <c r="J29" s="153"/>
      <c r="K29" s="154">
        <v>0.11</v>
      </c>
      <c r="L29" s="154">
        <v>0.06</v>
      </c>
      <c r="M29" s="195"/>
      <c r="N29" s="154">
        <v>0.12739999999999999</v>
      </c>
    </row>
    <row r="30" spans="3:14" ht="12" customHeight="1">
      <c r="C30" s="152" t="s">
        <v>287</v>
      </c>
      <c r="D30" s="6"/>
      <c r="E30" s="6"/>
      <c r="F30" s="6"/>
      <c r="H30" s="6"/>
      <c r="I30" s="6"/>
      <c r="N30"/>
    </row>
    <row r="31" spans="3:14" ht="12" customHeight="1">
      <c r="C31" s="152" t="s">
        <v>288</v>
      </c>
      <c r="D31" s="6"/>
      <c r="E31" s="6"/>
      <c r="F31" s="6"/>
      <c r="H31" s="6"/>
      <c r="I31" s="6"/>
      <c r="N31"/>
    </row>
    <row r="32" spans="3:14" ht="12" customHeight="1">
      <c r="N32"/>
    </row>
    <row r="33" spans="2:14" ht="12" customHeight="1">
      <c r="N33"/>
    </row>
    <row r="34" spans="2:14" ht="12" customHeight="1">
      <c r="N34"/>
    </row>
    <row r="35" spans="2:14" ht="12" customHeight="1">
      <c r="N35"/>
    </row>
    <row r="36" spans="2:14" ht="12" customHeight="1">
      <c r="N36"/>
    </row>
    <row r="37" spans="2:14" ht="12" customHeight="1">
      <c r="B37" s="2" t="s">
        <v>195</v>
      </c>
      <c r="C37" s="3"/>
      <c r="D37" s="3"/>
      <c r="E37" s="3"/>
      <c r="F37" s="3"/>
      <c r="G37" s="57"/>
      <c r="H37" s="57"/>
      <c r="I37" s="57"/>
      <c r="J37" s="57"/>
      <c r="K37" s="57"/>
      <c r="L37" s="57"/>
      <c r="M37" s="57"/>
      <c r="N37" s="57"/>
    </row>
    <row r="38" spans="2:14" ht="12" customHeight="1">
      <c r="B38" s="2"/>
      <c r="C38" s="3"/>
      <c r="D38" s="3"/>
      <c r="E38" s="3"/>
      <c r="F38" s="3"/>
      <c r="G38" s="57"/>
      <c r="H38" s="57"/>
      <c r="I38" s="57"/>
      <c r="J38" s="57"/>
      <c r="K38" s="57"/>
      <c r="L38" s="57"/>
      <c r="M38" s="57"/>
      <c r="N38" s="57"/>
    </row>
    <row r="39" spans="2:14" ht="12" customHeight="1" thickBot="1">
      <c r="C39" s="51" t="s">
        <v>253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</row>
    <row r="40" spans="2:14" ht="12" customHeight="1">
      <c r="C40" s="108"/>
      <c r="D40" s="108"/>
      <c r="E40" s="108"/>
      <c r="F40" s="108"/>
      <c r="G40" s="108"/>
      <c r="H40" s="324" t="s">
        <v>10</v>
      </c>
      <c r="I40" s="324"/>
      <c r="J40" s="324"/>
      <c r="K40" s="318" t="s">
        <v>6</v>
      </c>
      <c r="L40" s="318"/>
      <c r="N40" s="3" t="s">
        <v>112</v>
      </c>
    </row>
    <row r="41" spans="2:14" ht="12" customHeight="1">
      <c r="C41" s="108"/>
      <c r="D41" s="108"/>
      <c r="E41" s="108"/>
      <c r="F41" s="108"/>
      <c r="G41" s="108"/>
      <c r="H41" s="323" t="s">
        <v>2</v>
      </c>
      <c r="I41" s="323"/>
      <c r="J41" s="323"/>
      <c r="K41" s="319" t="s">
        <v>2</v>
      </c>
      <c r="L41" s="319"/>
      <c r="M41" s="192"/>
      <c r="N41" s="193" t="s">
        <v>3</v>
      </c>
    </row>
    <row r="42" spans="2:14" ht="12" customHeight="1">
      <c r="C42" s="83" t="s">
        <v>11</v>
      </c>
      <c r="D42" s="109"/>
      <c r="E42" s="109"/>
      <c r="F42" s="109"/>
      <c r="G42" s="56"/>
      <c r="H42" s="61">
        <v>2022</v>
      </c>
      <c r="I42" s="63">
        <v>2021</v>
      </c>
      <c r="J42" s="6"/>
      <c r="K42" s="61">
        <v>2022</v>
      </c>
      <c r="L42" s="63">
        <v>2021</v>
      </c>
      <c r="M42" s="6"/>
      <c r="N42" s="194">
        <v>2021</v>
      </c>
    </row>
    <row r="43" spans="2:14" ht="12" customHeight="1">
      <c r="C43" s="3" t="s">
        <v>31</v>
      </c>
      <c r="D43" s="3"/>
      <c r="E43" s="3"/>
      <c r="F43" s="3"/>
      <c r="G43" s="57"/>
      <c r="H43" s="57">
        <v>-121.2</v>
      </c>
      <c r="I43" s="57">
        <v>-98.5</v>
      </c>
      <c r="J43" s="57"/>
      <c r="K43" s="57">
        <v>-317</v>
      </c>
      <c r="L43" s="57">
        <v>-265.60000000000002</v>
      </c>
      <c r="M43" s="57"/>
      <c r="N43" s="57">
        <v>-351.2</v>
      </c>
    </row>
    <row r="44" spans="2:14" ht="12" customHeight="1">
      <c r="C44" s="3" t="s">
        <v>32</v>
      </c>
      <c r="D44" s="3"/>
      <c r="E44" s="3"/>
      <c r="F44" s="3"/>
      <c r="G44" s="57"/>
      <c r="H44" s="57">
        <v>-3.9000000000000004</v>
      </c>
      <c r="I44" s="57">
        <v>-3.4000000000000004</v>
      </c>
      <c r="J44" s="57"/>
      <c r="K44" s="57">
        <v>-11.3</v>
      </c>
      <c r="L44" s="57">
        <v>-10.6</v>
      </c>
      <c r="M44" s="57"/>
      <c r="N44" s="57">
        <v>-14.5</v>
      </c>
    </row>
    <row r="45" spans="2:14" ht="12" customHeight="1">
      <c r="C45" s="3" t="s">
        <v>36</v>
      </c>
      <c r="D45" s="3"/>
      <c r="E45" s="3"/>
      <c r="F45" s="3"/>
      <c r="G45" s="57"/>
      <c r="H45" s="57">
        <v>-9.6</v>
      </c>
      <c r="I45" s="57">
        <v>-8.9</v>
      </c>
      <c r="J45" s="57"/>
      <c r="K45" s="57">
        <v>-29</v>
      </c>
      <c r="L45" s="57">
        <v>-27.7</v>
      </c>
      <c r="M45" s="57"/>
      <c r="N45" s="57">
        <v>-36.1</v>
      </c>
    </row>
    <row r="46" spans="2:14" ht="12" customHeight="1">
      <c r="C46" s="53" t="s">
        <v>33</v>
      </c>
      <c r="D46" s="53"/>
      <c r="E46" s="172"/>
      <c r="F46" s="52"/>
      <c r="G46" s="66"/>
      <c r="H46" s="58">
        <f>SUM(H43:H45)</f>
        <v>-134.70000000000002</v>
      </c>
      <c r="I46" s="58">
        <v>-110.80000000000001</v>
      </c>
      <c r="J46" s="57"/>
      <c r="K46" s="58">
        <f>SUM(K43:K45)</f>
        <v>-357.3</v>
      </c>
      <c r="L46" s="58">
        <v>-303.90000000000003</v>
      </c>
      <c r="M46" s="66"/>
      <c r="N46" s="58">
        <v>-401.8</v>
      </c>
    </row>
    <row r="47" spans="2:14" ht="12" customHeight="1">
      <c r="C47" s="3" t="s">
        <v>34</v>
      </c>
      <c r="D47" s="3"/>
      <c r="E47" s="173"/>
      <c r="F47" s="3"/>
      <c r="G47" s="57"/>
      <c r="H47" s="57">
        <v>-1.5</v>
      </c>
      <c r="I47" s="57">
        <v>-2.1</v>
      </c>
      <c r="J47" s="57"/>
      <c r="K47" s="57">
        <v>4.5999999999999996</v>
      </c>
      <c r="L47" s="57">
        <v>2.5</v>
      </c>
      <c r="M47" s="57"/>
      <c r="N47" s="57">
        <v>-3.2</v>
      </c>
    </row>
    <row r="48" spans="2:14" ht="12" customHeight="1">
      <c r="C48" s="56" t="s">
        <v>30</v>
      </c>
      <c r="D48" s="3"/>
      <c r="E48" s="173"/>
      <c r="F48" s="3"/>
      <c r="G48" s="57"/>
      <c r="H48" s="57">
        <v>33.700000000000003</v>
      </c>
      <c r="I48" s="57">
        <v>35</v>
      </c>
      <c r="J48" s="57"/>
      <c r="K48" s="57">
        <v>81.400000000000006</v>
      </c>
      <c r="L48" s="57">
        <v>103.9</v>
      </c>
      <c r="M48" s="57"/>
      <c r="N48" s="57">
        <v>127.2</v>
      </c>
    </row>
    <row r="49" spans="2:14" ht="12" customHeight="1">
      <c r="C49" s="56" t="s">
        <v>35</v>
      </c>
      <c r="D49" s="3"/>
      <c r="E49" s="173"/>
      <c r="F49" s="3"/>
      <c r="G49" s="57"/>
      <c r="H49" s="57">
        <v>2.1</v>
      </c>
      <c r="I49" s="57">
        <v>1.8</v>
      </c>
      <c r="J49" s="57"/>
      <c r="K49" s="57">
        <v>6.3</v>
      </c>
      <c r="L49" s="57">
        <v>6</v>
      </c>
      <c r="M49" s="57"/>
      <c r="N49" s="57">
        <v>8</v>
      </c>
    </row>
    <row r="50" spans="2:14" ht="12" customHeight="1">
      <c r="C50" s="53" t="s">
        <v>80</v>
      </c>
      <c r="D50" s="53"/>
      <c r="E50" s="172"/>
      <c r="F50" s="53"/>
      <c r="G50" s="66"/>
      <c r="H50" s="58">
        <f>SUM(H46:H49)</f>
        <v>-100.40000000000002</v>
      </c>
      <c r="I50" s="58">
        <v>-76.100000000000009</v>
      </c>
      <c r="J50" s="66"/>
      <c r="K50" s="58">
        <f>SUM(K46:K49)</f>
        <v>-264.99999999999994</v>
      </c>
      <c r="L50" s="58">
        <v>-191.50000000000003</v>
      </c>
      <c r="M50" s="66"/>
      <c r="N50" s="58">
        <v>-269.8</v>
      </c>
    </row>
    <row r="51" spans="2:14" ht="12" customHeight="1">
      <c r="C51" s="3"/>
      <c r="D51" s="3"/>
      <c r="E51" s="171"/>
      <c r="F51" s="3"/>
      <c r="G51" s="57"/>
      <c r="H51" s="57"/>
      <c r="I51" s="57"/>
      <c r="J51" s="57"/>
      <c r="K51" s="57"/>
      <c r="L51" s="57"/>
      <c r="M51" s="3"/>
    </row>
    <row r="52" spans="2:14" ht="12" customHeight="1">
      <c r="C52" s="3"/>
      <c r="D52" s="3"/>
      <c r="E52" s="171"/>
      <c r="F52" s="3"/>
      <c r="G52" s="57"/>
      <c r="H52" s="57"/>
      <c r="I52" s="57"/>
      <c r="J52" s="57"/>
      <c r="K52" s="57"/>
      <c r="L52" s="57"/>
      <c r="M52" s="3"/>
    </row>
    <row r="53" spans="2:14" ht="12" customHeight="1">
      <c r="C53" s="3"/>
      <c r="D53" s="3"/>
      <c r="E53" s="171"/>
      <c r="F53" s="3"/>
      <c r="G53" s="57"/>
      <c r="H53" s="57"/>
      <c r="I53" s="57"/>
      <c r="J53" s="57"/>
      <c r="K53" s="57"/>
      <c r="L53" s="57"/>
      <c r="M53" s="3"/>
    </row>
    <row r="54" spans="2:14" ht="12" customHeight="1">
      <c r="C54" s="3"/>
      <c r="D54" s="3"/>
      <c r="E54" s="171"/>
      <c r="F54" s="3"/>
      <c r="G54" s="57"/>
      <c r="H54" s="57"/>
      <c r="I54" s="57"/>
      <c r="J54" s="57"/>
      <c r="K54" s="57"/>
      <c r="L54" s="57"/>
      <c r="M54" s="3"/>
    </row>
    <row r="55" spans="2:14" ht="12" customHeight="1">
      <c r="C55" s="3"/>
      <c r="D55" s="3"/>
      <c r="E55" s="171"/>
      <c r="F55" s="3"/>
      <c r="G55" s="57"/>
      <c r="H55" s="57"/>
      <c r="I55" s="57"/>
      <c r="J55" s="57"/>
      <c r="K55" s="57"/>
      <c r="L55" s="57"/>
      <c r="M55" s="3"/>
    </row>
    <row r="56" spans="2:14" ht="12" customHeight="1">
      <c r="C56" s="3"/>
      <c r="D56" s="3"/>
      <c r="E56" s="171"/>
      <c r="F56" s="3"/>
      <c r="G56" s="57"/>
      <c r="H56" s="57"/>
      <c r="I56" s="57"/>
      <c r="J56" s="57"/>
      <c r="K56" s="57"/>
      <c r="L56" s="57"/>
      <c r="M56" s="3"/>
    </row>
    <row r="57" spans="2:14" ht="12" customHeight="1">
      <c r="B57" s="2" t="s">
        <v>196</v>
      </c>
      <c r="N57"/>
    </row>
    <row r="58" spans="2:14" ht="12" customHeight="1">
      <c r="B58" s="2"/>
      <c r="N58"/>
    </row>
    <row r="59" spans="2:14" ht="12" customHeight="1" thickBot="1">
      <c r="C59" s="106" t="s">
        <v>81</v>
      </c>
      <c r="D59" s="106"/>
      <c r="E59" s="106"/>
      <c r="F59" s="106"/>
      <c r="G59" s="106"/>
      <c r="H59" s="106"/>
      <c r="I59" s="106"/>
      <c r="J59" s="106"/>
      <c r="K59" s="106"/>
      <c r="L59" s="106"/>
      <c r="M59" s="12"/>
      <c r="N59" s="12"/>
    </row>
    <row r="60" spans="2:14" ht="12" customHeight="1">
      <c r="C60" s="108"/>
      <c r="D60" s="108"/>
      <c r="E60" s="108"/>
      <c r="F60" s="108"/>
      <c r="G60" s="108"/>
      <c r="H60" s="324" t="s">
        <v>10</v>
      </c>
      <c r="I60" s="324"/>
      <c r="J60" s="324"/>
      <c r="K60" s="318" t="s">
        <v>6</v>
      </c>
      <c r="L60" s="318"/>
      <c r="N60" s="3" t="s">
        <v>112</v>
      </c>
    </row>
    <row r="61" spans="2:14" ht="12" customHeight="1">
      <c r="C61" s="108"/>
      <c r="D61" s="108"/>
      <c r="E61" s="108"/>
      <c r="F61" s="108"/>
      <c r="G61" s="108"/>
      <c r="H61" s="323" t="s">
        <v>2</v>
      </c>
      <c r="I61" s="323"/>
      <c r="J61" s="323"/>
      <c r="K61" s="319" t="s">
        <v>2</v>
      </c>
      <c r="L61" s="319"/>
      <c r="M61" s="102"/>
      <c r="N61" s="55" t="s">
        <v>3</v>
      </c>
    </row>
    <row r="62" spans="2:14" ht="12" customHeight="1">
      <c r="C62" s="267" t="s">
        <v>11</v>
      </c>
      <c r="D62" s="268"/>
      <c r="E62" s="268"/>
      <c r="F62" s="268"/>
      <c r="G62" s="222"/>
      <c r="H62" s="269">
        <v>2022</v>
      </c>
      <c r="I62" s="270">
        <v>2021</v>
      </c>
      <c r="J62" s="209"/>
      <c r="K62" s="269">
        <v>2022</v>
      </c>
      <c r="L62" s="270">
        <v>2021</v>
      </c>
      <c r="M62" s="209"/>
      <c r="N62" s="271">
        <v>2021</v>
      </c>
    </row>
    <row r="63" spans="2:14" ht="12" customHeight="1">
      <c r="C63" s="222" t="s">
        <v>79</v>
      </c>
      <c r="D63" s="209"/>
      <c r="E63" s="222"/>
      <c r="F63" s="222"/>
      <c r="G63" s="222"/>
      <c r="H63" s="242">
        <v>-35.1</v>
      </c>
      <c r="I63" s="242">
        <v>-45.1</v>
      </c>
      <c r="J63" s="242"/>
      <c r="K63" s="242">
        <v>-110.1</v>
      </c>
      <c r="L63" s="242">
        <v>-106.5</v>
      </c>
      <c r="M63" s="209"/>
      <c r="N63" s="242">
        <v>-151.19999999999999</v>
      </c>
    </row>
    <row r="64" spans="2:14" ht="12" customHeight="1">
      <c r="C64" s="222" t="s">
        <v>82</v>
      </c>
      <c r="D64" s="209"/>
      <c r="E64" s="222"/>
      <c r="F64" s="222"/>
      <c r="G64" s="222"/>
      <c r="H64" s="242">
        <v>-7</v>
      </c>
      <c r="I64" s="242">
        <v>-24.999999999999993</v>
      </c>
      <c r="J64" s="242"/>
      <c r="K64" s="242">
        <v>-90.4</v>
      </c>
      <c r="L64" s="242">
        <v>-167.1</v>
      </c>
      <c r="M64" s="209"/>
      <c r="N64" s="242">
        <v>-214.2</v>
      </c>
    </row>
    <row r="65" spans="3:14" ht="12" customHeight="1">
      <c r="C65" s="222" t="s">
        <v>83</v>
      </c>
      <c r="D65" s="209"/>
      <c r="E65" s="222"/>
      <c r="F65" s="222"/>
      <c r="G65" s="222"/>
      <c r="H65" s="242">
        <v>0</v>
      </c>
      <c r="I65" s="243">
        <v>0</v>
      </c>
      <c r="J65" s="242"/>
      <c r="K65" s="242">
        <v>0</v>
      </c>
      <c r="L65" s="243">
        <v>0</v>
      </c>
      <c r="M65" s="209"/>
      <c r="N65" s="243">
        <v>-13.6</v>
      </c>
    </row>
    <row r="66" spans="3:14" ht="12" customHeight="1">
      <c r="C66" s="219" t="s">
        <v>57</v>
      </c>
      <c r="D66" s="220"/>
      <c r="E66" s="220"/>
      <c r="F66" s="221"/>
      <c r="G66" s="222"/>
      <c r="H66" s="223">
        <f>SUM(H63:H65)</f>
        <v>-42.1</v>
      </c>
      <c r="I66" s="223">
        <v>-70.099999999999994</v>
      </c>
      <c r="J66" s="224"/>
      <c r="K66" s="223">
        <f>SUM(K63:K65)</f>
        <v>-200.5</v>
      </c>
      <c r="L66" s="223">
        <v>-273.60000000000002</v>
      </c>
      <c r="M66" s="209"/>
      <c r="N66" s="223">
        <v>-379</v>
      </c>
    </row>
    <row r="67" spans="3:14" ht="12" customHeight="1">
      <c r="C67" s="266" t="s">
        <v>291</v>
      </c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171"/>
    </row>
    <row r="68" spans="3:14" ht="12" customHeight="1"/>
    <row r="69" spans="3:14" ht="12" customHeight="1">
      <c r="C69" s="67"/>
      <c r="D69" s="9"/>
      <c r="E69" s="9"/>
      <c r="F69" s="56"/>
      <c r="G69" s="56"/>
      <c r="H69" s="94"/>
      <c r="I69" s="94"/>
      <c r="J69" s="94"/>
      <c r="K69" s="94"/>
      <c r="L69" s="94"/>
      <c r="N69" s="94"/>
    </row>
    <row r="70" spans="3:14" ht="12" customHeight="1"/>
    <row r="71" spans="3:14" ht="12" customHeight="1"/>
    <row r="72" spans="3:14" ht="12" customHeight="1" thickBot="1">
      <c r="C72" s="106" t="s">
        <v>181</v>
      </c>
      <c r="D72" s="106"/>
      <c r="E72" s="106"/>
      <c r="F72" s="106"/>
      <c r="G72" s="106"/>
      <c r="H72" s="107"/>
      <c r="I72" s="106"/>
      <c r="J72" s="106"/>
      <c r="K72" s="106"/>
      <c r="L72" s="106"/>
      <c r="M72" s="12"/>
      <c r="N72" s="12"/>
    </row>
    <row r="73" spans="3:14" ht="12" customHeight="1">
      <c r="C73" s="108"/>
      <c r="D73" s="108"/>
      <c r="E73" s="108"/>
      <c r="F73" s="108"/>
      <c r="G73" s="108"/>
      <c r="H73" s="324" t="s">
        <v>10</v>
      </c>
      <c r="I73" s="324"/>
      <c r="J73" s="324"/>
      <c r="K73" s="318" t="s">
        <v>6</v>
      </c>
      <c r="L73" s="318"/>
      <c r="N73" s="3" t="s">
        <v>112</v>
      </c>
    </row>
    <row r="74" spans="3:14" ht="12" customHeight="1">
      <c r="C74" s="108"/>
      <c r="D74" s="108"/>
      <c r="E74" s="108"/>
      <c r="F74" s="108"/>
      <c r="G74" s="108"/>
      <c r="H74" s="323" t="s">
        <v>2</v>
      </c>
      <c r="I74" s="323"/>
      <c r="J74" s="323"/>
      <c r="K74" s="319" t="s">
        <v>2</v>
      </c>
      <c r="L74" s="319"/>
      <c r="M74" s="102"/>
      <c r="N74" s="55" t="s">
        <v>3</v>
      </c>
    </row>
    <row r="75" spans="3:14" ht="12" customHeight="1">
      <c r="C75" s="83" t="s">
        <v>11</v>
      </c>
      <c r="D75" s="109"/>
      <c r="E75" s="109"/>
      <c r="F75" s="109"/>
      <c r="G75" s="56"/>
      <c r="H75" s="61">
        <v>2022</v>
      </c>
      <c r="I75" s="63">
        <v>2021</v>
      </c>
      <c r="K75" s="61">
        <v>2022</v>
      </c>
      <c r="L75" s="63">
        <v>2021</v>
      </c>
      <c r="N75" s="55">
        <v>2021</v>
      </c>
    </row>
    <row r="76" spans="3:14" ht="12" customHeight="1">
      <c r="C76" s="64" t="s">
        <v>172</v>
      </c>
      <c r="E76" s="56"/>
      <c r="F76" s="56"/>
      <c r="G76" s="56"/>
      <c r="H76" s="96">
        <v>-29.299999999999997</v>
      </c>
      <c r="I76" s="96">
        <v>-34.4</v>
      </c>
      <c r="J76" s="96"/>
      <c r="K76" s="96">
        <v>-93.7</v>
      </c>
      <c r="L76" s="96">
        <v>-107.2</v>
      </c>
      <c r="N76" s="96">
        <v>-142.39999999999998</v>
      </c>
    </row>
    <row r="77" spans="3:14" ht="12" customHeight="1">
      <c r="C77" s="64" t="s">
        <v>214</v>
      </c>
      <c r="E77" s="56"/>
      <c r="F77" s="56"/>
      <c r="G77" s="56"/>
      <c r="H77" s="96">
        <v>-0.80000000000000071</v>
      </c>
      <c r="I77" s="96">
        <v>-1.0999999999999996</v>
      </c>
      <c r="J77" s="96"/>
      <c r="K77" s="96">
        <v>0.30000000000000071</v>
      </c>
      <c r="L77" s="96">
        <v>0.19999999999999574</v>
      </c>
      <c r="N77" s="96">
        <v>-2.1000000000000014</v>
      </c>
    </row>
    <row r="78" spans="3:14" ht="12" customHeight="1">
      <c r="C78" s="109" t="s">
        <v>227</v>
      </c>
      <c r="E78" s="56"/>
      <c r="F78" s="56"/>
      <c r="G78" s="56"/>
      <c r="H78" s="96">
        <v>7.9</v>
      </c>
      <c r="I78" s="96">
        <v>11.1</v>
      </c>
      <c r="J78" s="96"/>
      <c r="K78" s="96">
        <v>21.7</v>
      </c>
      <c r="L78" s="96">
        <v>37.1</v>
      </c>
      <c r="N78" s="96">
        <v>43.9</v>
      </c>
    </row>
    <row r="79" spans="3:14" ht="12" customHeight="1">
      <c r="C79" s="59" t="s">
        <v>57</v>
      </c>
      <c r="D79" s="5"/>
      <c r="E79" s="5"/>
      <c r="F79" s="112"/>
      <c r="G79" s="56"/>
      <c r="H79" s="97">
        <f>SUM(H76:H78)</f>
        <v>-22.199999999999996</v>
      </c>
      <c r="I79" s="97">
        <v>-24.4</v>
      </c>
      <c r="J79" s="94"/>
      <c r="K79" s="97">
        <f>SUM(K76:K78)</f>
        <v>-71.7</v>
      </c>
      <c r="L79" s="97">
        <v>-69.900000000000006</v>
      </c>
      <c r="N79" s="97">
        <v>-100.59999999999997</v>
      </c>
    </row>
    <row r="80" spans="3:14" ht="12" customHeight="1">
      <c r="C80" s="330" t="s">
        <v>280</v>
      </c>
      <c r="D80" s="330"/>
      <c r="E80" s="330"/>
      <c r="F80" s="330"/>
      <c r="G80" s="330"/>
      <c r="H80" s="330"/>
      <c r="I80" s="330"/>
      <c r="J80" s="330"/>
      <c r="K80" s="330"/>
      <c r="L80" s="330"/>
      <c r="M80" s="330"/>
      <c r="N80" s="330"/>
    </row>
    <row r="81" spans="3:14" ht="15.75" customHeight="1">
      <c r="C81" s="263"/>
      <c r="D81" s="263"/>
      <c r="E81" s="263"/>
      <c r="F81" s="263"/>
      <c r="G81" s="263"/>
      <c r="H81" s="263"/>
      <c r="I81" s="263"/>
      <c r="J81" s="263"/>
      <c r="K81" s="263"/>
      <c r="L81" s="263"/>
      <c r="M81" s="263"/>
      <c r="N81" s="263"/>
    </row>
    <row r="82" spans="3:14" ht="12" customHeight="1">
      <c r="C82" s="3"/>
    </row>
    <row r="83" spans="3:14" ht="12" customHeight="1"/>
    <row r="84" spans="3:14" ht="12" customHeight="1" thickBot="1">
      <c r="C84" s="113" t="s">
        <v>276</v>
      </c>
      <c r="D84" s="106"/>
      <c r="E84" s="106"/>
      <c r="F84" s="106"/>
      <c r="G84" s="106"/>
      <c r="H84" s="107"/>
      <c r="I84" s="106"/>
      <c r="J84" s="106"/>
      <c r="K84" s="106"/>
      <c r="L84" s="106"/>
      <c r="M84" s="12"/>
      <c r="N84" s="12"/>
    </row>
    <row r="85" spans="3:14" ht="12" customHeight="1">
      <c r="C85" s="108"/>
      <c r="D85" s="108"/>
      <c r="E85" s="108"/>
      <c r="F85" s="108"/>
      <c r="G85" s="108"/>
      <c r="H85" s="324" t="s">
        <v>10</v>
      </c>
      <c r="I85" s="324"/>
      <c r="J85" s="324"/>
      <c r="K85" s="318" t="s">
        <v>6</v>
      </c>
      <c r="L85" s="318"/>
      <c r="N85" s="3" t="s">
        <v>112</v>
      </c>
    </row>
    <row r="86" spans="3:14" ht="12" customHeight="1">
      <c r="C86" s="108"/>
      <c r="D86" s="108"/>
      <c r="E86" s="108"/>
      <c r="F86" s="108"/>
      <c r="G86" s="108"/>
      <c r="H86" s="323" t="s">
        <v>2</v>
      </c>
      <c r="I86" s="323"/>
      <c r="J86" s="323"/>
      <c r="K86" s="319" t="s">
        <v>2</v>
      </c>
      <c r="L86" s="319"/>
      <c r="M86" s="102"/>
      <c r="N86" s="55" t="s">
        <v>3</v>
      </c>
    </row>
    <row r="87" spans="3:14" ht="12" customHeight="1">
      <c r="C87" s="83" t="s">
        <v>11</v>
      </c>
      <c r="D87" s="109"/>
      <c r="E87" s="109"/>
      <c r="F87" s="109"/>
      <c r="G87" s="56"/>
      <c r="H87" s="61">
        <v>2022</v>
      </c>
      <c r="I87" s="63">
        <v>2021</v>
      </c>
      <c r="K87" s="61">
        <v>2022</v>
      </c>
      <c r="L87" s="63">
        <v>2021</v>
      </c>
      <c r="N87" s="55">
        <v>2021</v>
      </c>
    </row>
    <row r="88" spans="3:14" ht="12" customHeight="1">
      <c r="C88" s="56" t="s">
        <v>84</v>
      </c>
      <c r="E88" s="56"/>
      <c r="F88" s="56"/>
      <c r="G88" s="56"/>
      <c r="H88" s="96">
        <v>0</v>
      </c>
      <c r="I88" s="96">
        <v>0</v>
      </c>
      <c r="J88" s="96"/>
      <c r="K88" s="96">
        <v>0.4</v>
      </c>
      <c r="L88" s="96">
        <v>0</v>
      </c>
      <c r="N88" s="96">
        <v>-15</v>
      </c>
    </row>
    <row r="89" spans="3:14" ht="12" customHeight="1">
      <c r="C89" s="56" t="s">
        <v>58</v>
      </c>
      <c r="E89" s="56"/>
      <c r="F89" s="56"/>
      <c r="G89" s="56"/>
      <c r="H89" s="96">
        <v>0</v>
      </c>
      <c r="I89" s="96">
        <v>0</v>
      </c>
      <c r="J89" s="96"/>
      <c r="K89" s="96">
        <v>0</v>
      </c>
      <c r="L89" s="96">
        <v>0</v>
      </c>
      <c r="N89" s="96">
        <v>0</v>
      </c>
    </row>
    <row r="90" spans="3:14" ht="12" customHeight="1">
      <c r="C90" s="59" t="s">
        <v>57</v>
      </c>
      <c r="D90" s="5"/>
      <c r="E90" s="5"/>
      <c r="F90" s="112"/>
      <c r="G90" s="56"/>
      <c r="H90" s="97">
        <f>SUM(H88:H89)</f>
        <v>0</v>
      </c>
      <c r="I90" s="97">
        <v>0</v>
      </c>
      <c r="J90" s="94"/>
      <c r="K90" s="97">
        <f>SUM(K88:K89)</f>
        <v>0.4</v>
      </c>
      <c r="L90" s="97">
        <v>0</v>
      </c>
      <c r="N90" s="97">
        <v>-15</v>
      </c>
    </row>
    <row r="91" spans="3:14" ht="12" customHeight="1"/>
    <row r="92" spans="3:14" ht="12" customHeight="1"/>
    <row r="93" spans="3:14" ht="12" customHeight="1"/>
    <row r="94" spans="3:14" ht="12" customHeight="1" thickBot="1">
      <c r="C94" s="287" t="s">
        <v>85</v>
      </c>
      <c r="D94" s="287"/>
      <c r="E94" s="287"/>
      <c r="F94" s="287"/>
      <c r="G94" s="287"/>
      <c r="H94" s="288"/>
      <c r="I94" s="287"/>
      <c r="J94" s="287"/>
      <c r="K94" s="287"/>
      <c r="L94" s="287"/>
      <c r="M94" s="289"/>
      <c r="N94" s="289"/>
    </row>
    <row r="95" spans="3:14" ht="12" customHeight="1">
      <c r="C95" s="290"/>
      <c r="D95" s="290"/>
      <c r="E95" s="290"/>
      <c r="F95" s="290"/>
      <c r="G95" s="290"/>
      <c r="H95" s="326" t="s">
        <v>10</v>
      </c>
      <c r="I95" s="326"/>
      <c r="J95" s="326"/>
      <c r="K95" s="327" t="s">
        <v>6</v>
      </c>
      <c r="L95" s="327"/>
      <c r="M95" s="209"/>
      <c r="N95" s="171" t="s">
        <v>112</v>
      </c>
    </row>
    <row r="96" spans="3:14" ht="12" customHeight="1">
      <c r="C96" s="290"/>
      <c r="D96" s="290"/>
      <c r="E96" s="290"/>
      <c r="F96" s="290"/>
      <c r="G96" s="290"/>
      <c r="H96" s="329" t="s">
        <v>2</v>
      </c>
      <c r="I96" s="329"/>
      <c r="J96" s="329"/>
      <c r="K96" s="328" t="s">
        <v>2</v>
      </c>
      <c r="L96" s="328"/>
      <c r="M96" s="291"/>
      <c r="N96" s="292" t="s">
        <v>3</v>
      </c>
    </row>
    <row r="97" spans="2:14" ht="12" customHeight="1">
      <c r="C97" s="267" t="s">
        <v>11</v>
      </c>
      <c r="D97" s="268"/>
      <c r="E97" s="268"/>
      <c r="F97" s="268"/>
      <c r="G97" s="222"/>
      <c r="H97" s="269">
        <v>2022</v>
      </c>
      <c r="I97" s="270">
        <v>2021</v>
      </c>
      <c r="J97" s="209"/>
      <c r="K97" s="269">
        <v>2022</v>
      </c>
      <c r="L97" s="270">
        <v>2021</v>
      </c>
      <c r="M97" s="209"/>
      <c r="N97" s="292">
        <v>2021</v>
      </c>
    </row>
    <row r="98" spans="2:14" ht="12" customHeight="1">
      <c r="C98" s="222" t="s">
        <v>86</v>
      </c>
      <c r="D98" s="209"/>
      <c r="E98" s="222"/>
      <c r="F98" s="222"/>
      <c r="G98" s="222"/>
      <c r="H98" s="293">
        <v>0</v>
      </c>
      <c r="I98" s="242">
        <v>0.1</v>
      </c>
      <c r="J98" s="242"/>
      <c r="K98" s="242">
        <v>0</v>
      </c>
      <c r="L98" s="242">
        <v>0</v>
      </c>
      <c r="M98" s="209"/>
      <c r="N98" s="242">
        <v>0.20296441999999987</v>
      </c>
    </row>
    <row r="99" spans="2:14" s="209" customFormat="1" ht="12" customHeight="1">
      <c r="C99" s="222" t="s">
        <v>87</v>
      </c>
      <c r="E99" s="222"/>
      <c r="F99" s="222"/>
      <c r="G99" s="222"/>
      <c r="H99" s="242">
        <v>7.6050000000000004</v>
      </c>
      <c r="I99" s="243">
        <v>-1.1000000000000001</v>
      </c>
      <c r="J99" s="242"/>
      <c r="K99" s="242">
        <v>10.99</v>
      </c>
      <c r="L99" s="243">
        <v>2.1</v>
      </c>
      <c r="N99" s="243">
        <v>-1.7549999999999999</v>
      </c>
    </row>
    <row r="100" spans="2:14" ht="12" customHeight="1">
      <c r="C100" s="222" t="s">
        <v>251</v>
      </c>
      <c r="D100" s="209"/>
      <c r="E100" s="222"/>
      <c r="F100" s="222"/>
      <c r="G100" s="222"/>
      <c r="H100" s="242">
        <v>0.6</v>
      </c>
      <c r="I100" s="243">
        <v>0</v>
      </c>
      <c r="J100" s="242"/>
      <c r="K100" s="242">
        <v>-3.4</v>
      </c>
      <c r="L100" s="243">
        <v>0</v>
      </c>
      <c r="M100" s="209"/>
      <c r="N100" s="243">
        <v>0</v>
      </c>
    </row>
    <row r="101" spans="2:14" ht="12" customHeight="1">
      <c r="C101" s="222" t="s">
        <v>4</v>
      </c>
      <c r="D101" s="209"/>
      <c r="E101" s="222"/>
      <c r="F101" s="222"/>
      <c r="G101" s="222"/>
      <c r="H101" s="242">
        <v>-6.5</v>
      </c>
      <c r="I101" s="243">
        <v>0</v>
      </c>
      <c r="J101" s="242"/>
      <c r="K101" s="242">
        <v>-6.3734468099999999</v>
      </c>
      <c r="L101" s="243">
        <v>0</v>
      </c>
      <c r="M101" s="209"/>
      <c r="N101" s="243">
        <v>-4.0199999999999996</v>
      </c>
    </row>
    <row r="102" spans="2:14" s="209" customFormat="1" ht="12" customHeight="1">
      <c r="C102" s="219" t="s">
        <v>57</v>
      </c>
      <c r="D102" s="220"/>
      <c r="E102" s="220"/>
      <c r="F102" s="221"/>
      <c r="G102" s="222"/>
      <c r="H102" s="223">
        <f>SUM(H98:H101)</f>
        <v>1.7050000000000001</v>
      </c>
      <c r="I102" s="223">
        <v>-1</v>
      </c>
      <c r="J102" s="224"/>
      <c r="K102" s="223">
        <f>SUM(K98:K101)</f>
        <v>1.21655319</v>
      </c>
      <c r="L102" s="223">
        <v>2.1</v>
      </c>
      <c r="N102" s="223">
        <v>-5.5720355799999997</v>
      </c>
    </row>
    <row r="103" spans="2:14" ht="12" customHeight="1"/>
    <row r="104" spans="2:14" ht="12" customHeight="1"/>
    <row r="105" spans="2:14" ht="12" customHeight="1"/>
    <row r="106" spans="2:14" ht="12" customHeight="1"/>
    <row r="107" spans="2:14" ht="12" customHeight="1">
      <c r="B107" s="2" t="s">
        <v>212</v>
      </c>
    </row>
    <row r="108" spans="2:14" ht="12" customHeight="1"/>
    <row r="109" spans="2:14" ht="12" customHeight="1"/>
    <row r="110" spans="2:14" ht="12" customHeight="1"/>
    <row r="111" spans="2:14" ht="12" customHeight="1">
      <c r="B111" s="2" t="s">
        <v>197</v>
      </c>
    </row>
    <row r="112" spans="2:14" ht="12" customHeight="1">
      <c r="B112" s="2"/>
    </row>
    <row r="113" spans="2:14" ht="12" customHeight="1" thickBot="1">
      <c r="C113" s="106" t="s">
        <v>89</v>
      </c>
      <c r="D113" s="106"/>
      <c r="E113" s="106"/>
      <c r="F113" s="106"/>
      <c r="G113" s="106"/>
      <c r="H113" s="107"/>
      <c r="I113" s="106"/>
      <c r="J113" s="106"/>
      <c r="K113" s="106"/>
      <c r="L113" s="106"/>
      <c r="M113" s="12"/>
      <c r="N113" s="12"/>
    </row>
    <row r="114" spans="2:14" ht="12" customHeight="1">
      <c r="C114" s="108"/>
      <c r="D114" s="108"/>
      <c r="E114" s="108"/>
      <c r="F114" s="108"/>
      <c r="G114" s="108"/>
      <c r="H114" s="324" t="s">
        <v>10</v>
      </c>
      <c r="I114" s="324"/>
      <c r="J114" s="324"/>
      <c r="K114" s="318" t="s">
        <v>6</v>
      </c>
      <c r="L114" s="318"/>
      <c r="N114" s="3" t="s">
        <v>112</v>
      </c>
    </row>
    <row r="115" spans="2:14" ht="12" customHeight="1">
      <c r="C115" s="108"/>
      <c r="D115" s="108"/>
      <c r="E115" s="108"/>
      <c r="F115" s="108"/>
      <c r="G115" s="108"/>
      <c r="H115" s="323" t="s">
        <v>2</v>
      </c>
      <c r="I115" s="323"/>
      <c r="J115" s="323"/>
      <c r="K115" s="319" t="s">
        <v>2</v>
      </c>
      <c r="L115" s="319"/>
      <c r="M115" s="102"/>
      <c r="N115" s="55" t="s">
        <v>3</v>
      </c>
    </row>
    <row r="116" spans="2:14" ht="12" customHeight="1">
      <c r="C116" s="83" t="s">
        <v>11</v>
      </c>
      <c r="D116" s="109"/>
      <c r="E116" s="109"/>
      <c r="F116" s="109"/>
      <c r="G116" s="56"/>
      <c r="H116" s="61">
        <v>2022</v>
      </c>
      <c r="I116" s="63">
        <v>2021</v>
      </c>
      <c r="K116" s="61">
        <v>2022</v>
      </c>
      <c r="L116" s="63">
        <v>2021</v>
      </c>
      <c r="N116" s="52">
        <v>2021</v>
      </c>
    </row>
    <row r="117" spans="2:14" ht="12" customHeight="1">
      <c r="C117" s="64" t="s">
        <v>264</v>
      </c>
      <c r="E117" s="56"/>
      <c r="F117" s="56"/>
      <c r="G117" s="56"/>
      <c r="H117" s="96">
        <v>-29.1</v>
      </c>
      <c r="I117" s="96">
        <v>-26.1</v>
      </c>
      <c r="J117" s="96"/>
      <c r="K117" s="96">
        <v>-80.5</v>
      </c>
      <c r="L117" s="96">
        <v>-73.099999999999994</v>
      </c>
      <c r="N117" s="96">
        <v>-98</v>
      </c>
    </row>
    <row r="118" spans="2:14" ht="12" customHeight="1">
      <c r="C118" s="64" t="s">
        <v>206</v>
      </c>
      <c r="E118" s="56"/>
      <c r="F118" s="56"/>
      <c r="G118" s="56"/>
      <c r="H118" s="96">
        <v>-1.5</v>
      </c>
      <c r="I118" s="96">
        <v>-2.1</v>
      </c>
      <c r="J118" s="96"/>
      <c r="K118" s="96">
        <v>-5</v>
      </c>
      <c r="L118" s="96">
        <v>-6.8</v>
      </c>
      <c r="N118" s="96">
        <v>-8.6999999999999993</v>
      </c>
    </row>
    <row r="119" spans="2:14" ht="12" customHeight="1">
      <c r="C119" s="64" t="s">
        <v>88</v>
      </c>
      <c r="E119" s="56"/>
      <c r="F119" s="56"/>
      <c r="G119" s="56"/>
      <c r="H119" s="96">
        <v>1.3000000000000007</v>
      </c>
      <c r="I119" s="96">
        <v>1.3000000000000029</v>
      </c>
      <c r="J119" s="96"/>
      <c r="K119" s="96">
        <v>4.0999999999999943</v>
      </c>
      <c r="L119" s="96">
        <v>5.8999999999999941</v>
      </c>
      <c r="N119" s="96">
        <v>7.2999999999999936</v>
      </c>
    </row>
    <row r="120" spans="2:14" ht="12" customHeight="1">
      <c r="C120" s="59" t="s">
        <v>57</v>
      </c>
      <c r="D120" s="5"/>
      <c r="E120" s="5"/>
      <c r="F120" s="112"/>
      <c r="G120" s="56"/>
      <c r="H120" s="97">
        <f>SUM(H117:H119)</f>
        <v>-29.3</v>
      </c>
      <c r="I120" s="97">
        <v>-26.9</v>
      </c>
      <c r="J120" s="94"/>
      <c r="K120" s="97">
        <f>SUM(K117:K119)</f>
        <v>-81.400000000000006</v>
      </c>
      <c r="L120" s="97">
        <v>-74</v>
      </c>
      <c r="N120" s="97">
        <v>-99.4</v>
      </c>
    </row>
    <row r="121" spans="2:14" ht="12" customHeight="1"/>
    <row r="122" spans="2:14" s="209" customFormat="1" ht="12" customHeight="1">
      <c r="N122" s="171"/>
    </row>
    <row r="123" spans="2:14" ht="12" customHeight="1">
      <c r="B123" s="2" t="s">
        <v>198</v>
      </c>
    </row>
    <row r="124" spans="2:14" ht="12" customHeight="1">
      <c r="B124" s="2"/>
    </row>
    <row r="125" spans="2:14" ht="12" customHeight="1" thickBot="1">
      <c r="C125" s="106" t="s">
        <v>90</v>
      </c>
      <c r="D125" s="106"/>
      <c r="E125" s="106"/>
      <c r="F125" s="106"/>
      <c r="G125" s="106"/>
      <c r="H125" s="107"/>
      <c r="I125" s="106"/>
      <c r="J125" s="106"/>
      <c r="K125" s="106"/>
      <c r="L125" s="106"/>
      <c r="M125" s="12"/>
      <c r="N125" s="12"/>
    </row>
    <row r="126" spans="2:14" ht="12" customHeight="1">
      <c r="C126" s="108"/>
      <c r="D126" s="108"/>
      <c r="E126" s="108"/>
      <c r="F126" s="108"/>
      <c r="G126" s="108"/>
      <c r="H126" s="324" t="s">
        <v>10</v>
      </c>
      <c r="I126" s="324"/>
      <c r="J126" s="324"/>
      <c r="K126" s="318" t="s">
        <v>6</v>
      </c>
      <c r="L126" s="318"/>
      <c r="N126" s="3" t="s">
        <v>112</v>
      </c>
    </row>
    <row r="127" spans="2:14" ht="12" customHeight="1">
      <c r="C127" s="108"/>
      <c r="D127" s="108"/>
      <c r="E127" s="108"/>
      <c r="F127" s="108"/>
      <c r="G127" s="108"/>
      <c r="H127" s="323" t="s">
        <v>2</v>
      </c>
      <c r="I127" s="323"/>
      <c r="J127" s="323"/>
      <c r="K127" s="319" t="s">
        <v>2</v>
      </c>
      <c r="L127" s="319"/>
      <c r="M127" s="102"/>
      <c r="N127" s="55" t="s">
        <v>3</v>
      </c>
    </row>
    <row r="128" spans="2:14" ht="12" customHeight="1">
      <c r="C128" s="83" t="s">
        <v>11</v>
      </c>
      <c r="D128" s="109"/>
      <c r="E128" s="109"/>
      <c r="F128" s="109"/>
      <c r="G128" s="56"/>
      <c r="H128" s="61">
        <v>2022</v>
      </c>
      <c r="I128" s="63">
        <v>2021</v>
      </c>
      <c r="K128" s="61">
        <v>2022</v>
      </c>
      <c r="L128" s="63">
        <v>2021</v>
      </c>
      <c r="N128" s="55">
        <v>2021</v>
      </c>
    </row>
    <row r="129" spans="2:14" ht="12" customHeight="1">
      <c r="C129" s="64" t="s">
        <v>8</v>
      </c>
      <c r="D129" s="56"/>
      <c r="E129" s="56"/>
      <c r="F129" s="56"/>
      <c r="G129" s="56"/>
      <c r="H129" s="96">
        <v>3.4</v>
      </c>
      <c r="I129" s="96">
        <v>0</v>
      </c>
      <c r="K129" s="96">
        <v>4.2</v>
      </c>
      <c r="L129" s="96">
        <v>0.1</v>
      </c>
      <c r="N129" s="96">
        <v>0.3</v>
      </c>
    </row>
    <row r="130" spans="2:14" ht="12" customHeight="1">
      <c r="C130" s="74" t="s">
        <v>91</v>
      </c>
      <c r="E130" s="56"/>
      <c r="F130" s="56"/>
      <c r="G130" s="56"/>
      <c r="H130" s="96">
        <v>-2</v>
      </c>
      <c r="I130" s="96">
        <v>-0.4</v>
      </c>
      <c r="J130" s="96"/>
      <c r="K130" s="96">
        <v>2.5</v>
      </c>
      <c r="L130" s="96">
        <v>-0.7</v>
      </c>
      <c r="N130" s="96">
        <v>-1</v>
      </c>
    </row>
    <row r="131" spans="2:14" ht="12" customHeight="1">
      <c r="C131" s="74" t="s">
        <v>243</v>
      </c>
      <c r="E131" s="56"/>
      <c r="F131" s="56"/>
      <c r="G131" s="56"/>
      <c r="H131" s="96">
        <v>0</v>
      </c>
      <c r="I131" s="96">
        <v>0</v>
      </c>
      <c r="J131" s="96"/>
      <c r="K131" s="96">
        <v>0</v>
      </c>
      <c r="L131" s="96">
        <v>-7.7</v>
      </c>
      <c r="N131" s="96">
        <v>-7.7</v>
      </c>
    </row>
    <row r="132" spans="2:14" ht="12" customHeight="1">
      <c r="C132" s="74" t="s">
        <v>235</v>
      </c>
      <c r="E132" s="56"/>
      <c r="F132" s="56"/>
      <c r="G132" s="56"/>
      <c r="H132" s="96">
        <v>0</v>
      </c>
      <c r="I132" s="96">
        <v>0</v>
      </c>
      <c r="J132" s="96"/>
      <c r="K132" s="96">
        <v>0</v>
      </c>
      <c r="L132" s="96">
        <v>9.4</v>
      </c>
      <c r="N132" s="96">
        <v>9.4</v>
      </c>
    </row>
    <row r="133" spans="2:14" ht="12" customHeight="1">
      <c r="C133" s="74" t="s">
        <v>234</v>
      </c>
      <c r="E133" s="56"/>
      <c r="F133" s="56"/>
      <c r="G133" s="56"/>
      <c r="H133" s="96">
        <v>-0.5</v>
      </c>
      <c r="I133" s="96">
        <v>-1.8</v>
      </c>
      <c r="J133" s="96"/>
      <c r="K133" s="96">
        <v>-7.6</v>
      </c>
      <c r="L133" s="96">
        <v>-4</v>
      </c>
      <c r="N133" s="96">
        <v>0.9</v>
      </c>
    </row>
    <row r="134" spans="2:14" ht="12" customHeight="1">
      <c r="C134" s="64" t="s">
        <v>92</v>
      </c>
      <c r="E134" s="56"/>
      <c r="F134" s="56"/>
      <c r="G134" s="56"/>
      <c r="H134" s="96">
        <v>-0.5</v>
      </c>
      <c r="I134" s="96">
        <v>-0.2</v>
      </c>
      <c r="J134" s="96"/>
      <c r="K134" s="96">
        <v>-0.70000000000000107</v>
      </c>
      <c r="L134" s="96">
        <v>-1</v>
      </c>
      <c r="N134" s="96">
        <v>-1.2999999999999998</v>
      </c>
    </row>
    <row r="135" spans="2:14" ht="12" customHeight="1">
      <c r="C135" s="59" t="s">
        <v>57</v>
      </c>
      <c r="D135" s="5"/>
      <c r="E135" s="5"/>
      <c r="F135" s="112"/>
      <c r="G135" s="56"/>
      <c r="H135" s="97">
        <f>SUM(H129:H134)</f>
        <v>0.39999999999999991</v>
      </c>
      <c r="I135" s="97">
        <v>-2.4</v>
      </c>
      <c r="J135" s="94">
        <v>-121.60000000000001</v>
      </c>
      <c r="K135" s="97">
        <f>SUM(K129:K134)</f>
        <v>-1.6000000000000005</v>
      </c>
      <c r="L135" s="97">
        <v>-3.9000000000000004</v>
      </c>
      <c r="N135" s="97">
        <v>0.60000000000000009</v>
      </c>
    </row>
    <row r="136" spans="2:14" ht="12" customHeight="1"/>
    <row r="137" spans="2:14" ht="12" customHeight="1">
      <c r="B137" s="2" t="s">
        <v>199</v>
      </c>
    </row>
    <row r="138" spans="2:14" ht="12" customHeight="1">
      <c r="B138" s="2"/>
    </row>
    <row r="139" spans="2:14" ht="12" customHeight="1" thickBot="1">
      <c r="C139" s="106" t="s">
        <v>93</v>
      </c>
      <c r="D139" s="106"/>
      <c r="E139" s="106"/>
      <c r="F139" s="106"/>
      <c r="G139" s="106"/>
      <c r="H139" s="107"/>
      <c r="I139" s="106"/>
      <c r="J139" s="106"/>
      <c r="K139" s="106"/>
      <c r="L139" s="106"/>
      <c r="M139" s="12"/>
      <c r="N139" s="12"/>
    </row>
    <row r="140" spans="2:14" ht="12" customHeight="1">
      <c r="C140" s="108"/>
      <c r="D140" s="108"/>
      <c r="E140" s="108"/>
      <c r="F140" s="108"/>
      <c r="G140" s="108"/>
      <c r="H140" s="324" t="s">
        <v>10</v>
      </c>
      <c r="I140" s="324"/>
      <c r="J140" s="324"/>
      <c r="K140" s="318" t="s">
        <v>6</v>
      </c>
      <c r="L140" s="318"/>
      <c r="N140" s="3" t="s">
        <v>112</v>
      </c>
    </row>
    <row r="141" spans="2:14" ht="12" customHeight="1">
      <c r="C141" s="108"/>
      <c r="D141" s="108"/>
      <c r="E141" s="108"/>
      <c r="F141" s="108"/>
      <c r="G141" s="108"/>
      <c r="H141" s="323" t="s">
        <v>2</v>
      </c>
      <c r="I141" s="323"/>
      <c r="J141" s="323"/>
      <c r="K141" s="319" t="s">
        <v>2</v>
      </c>
      <c r="L141" s="319"/>
      <c r="M141" s="102"/>
      <c r="N141" s="55" t="s">
        <v>3</v>
      </c>
    </row>
    <row r="142" spans="2:14" ht="12" customHeight="1">
      <c r="C142" s="83" t="s">
        <v>11</v>
      </c>
      <c r="D142" s="109"/>
      <c r="E142" s="109"/>
      <c r="F142" s="109"/>
      <c r="G142" s="56"/>
      <c r="H142" s="61">
        <v>2022</v>
      </c>
      <c r="I142" s="63">
        <v>2021</v>
      </c>
      <c r="K142" s="61">
        <v>2022</v>
      </c>
      <c r="L142" s="63">
        <v>2021</v>
      </c>
      <c r="N142" s="55">
        <v>2021</v>
      </c>
    </row>
    <row r="143" spans="2:14" ht="12" customHeight="1">
      <c r="C143" s="64" t="s">
        <v>94</v>
      </c>
      <c r="D143" s="56"/>
      <c r="E143" s="56"/>
      <c r="F143" s="56"/>
      <c r="G143" s="56"/>
      <c r="H143" s="96">
        <v>-4.9000000000000004</v>
      </c>
      <c r="I143" s="96">
        <v>-1.3</v>
      </c>
      <c r="K143" s="96">
        <v>-19.2</v>
      </c>
      <c r="L143" s="96">
        <v>-7.1</v>
      </c>
      <c r="N143" s="96">
        <v>-15.6</v>
      </c>
    </row>
    <row r="144" spans="2:14" ht="12" customHeight="1">
      <c r="C144" s="74" t="s">
        <v>95</v>
      </c>
      <c r="E144" s="56"/>
      <c r="F144" s="56"/>
      <c r="G144" s="56"/>
      <c r="H144" s="96">
        <v>0</v>
      </c>
      <c r="I144" s="96">
        <v>0</v>
      </c>
      <c r="J144" s="96"/>
      <c r="K144" s="96">
        <v>0</v>
      </c>
      <c r="L144" s="96">
        <v>0</v>
      </c>
      <c r="N144" s="96">
        <v>0</v>
      </c>
    </row>
    <row r="145" spans="2:14" ht="12" customHeight="1">
      <c r="C145" s="59" t="s">
        <v>57</v>
      </c>
      <c r="D145" s="5"/>
      <c r="E145" s="5"/>
      <c r="F145" s="112"/>
      <c r="G145" s="56"/>
      <c r="H145" s="97">
        <f>SUM(H143:H144)</f>
        <v>-4.9000000000000004</v>
      </c>
      <c r="I145" s="97">
        <v>-1.3</v>
      </c>
      <c r="J145" s="94">
        <v>-121.60000000000001</v>
      </c>
      <c r="K145" s="97">
        <f>SUM(K143:K144)</f>
        <v>-19.2</v>
      </c>
      <c r="L145" s="97">
        <v>-7.1</v>
      </c>
      <c r="N145" s="97">
        <v>-15.6</v>
      </c>
    </row>
    <row r="146" spans="2:14" ht="12" customHeight="1"/>
    <row r="147" spans="2:14" ht="12" customHeight="1">
      <c r="B147" s="2" t="s">
        <v>200</v>
      </c>
    </row>
    <row r="148" spans="2:14" ht="12" customHeight="1"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5"/>
    </row>
    <row r="149" spans="2:14" ht="12" customHeight="1" thickBot="1">
      <c r="C149" s="106" t="s">
        <v>289</v>
      </c>
      <c r="D149" s="106"/>
      <c r="E149" s="106"/>
      <c r="F149" s="106"/>
      <c r="G149" s="106"/>
      <c r="H149" s="107"/>
      <c r="I149" s="106"/>
      <c r="J149" s="106"/>
      <c r="K149" s="106"/>
      <c r="L149" s="106"/>
      <c r="M149" s="13"/>
      <c r="N149" s="13"/>
    </row>
    <row r="150" spans="2:14" ht="12" customHeight="1">
      <c r="C150" s="108"/>
      <c r="D150" s="108"/>
      <c r="E150" s="108"/>
      <c r="F150" s="108"/>
      <c r="G150" s="108"/>
      <c r="H150" s="324" t="s">
        <v>10</v>
      </c>
      <c r="I150" s="324"/>
      <c r="J150" s="324"/>
      <c r="K150" s="318" t="s">
        <v>6</v>
      </c>
      <c r="L150" s="318"/>
      <c r="M150" s="6"/>
      <c r="N150" s="65" t="s">
        <v>112</v>
      </c>
    </row>
    <row r="151" spans="2:14" ht="12" customHeight="1">
      <c r="C151" s="108"/>
      <c r="D151" s="108"/>
      <c r="E151" s="108"/>
      <c r="F151" s="108"/>
      <c r="G151" s="108"/>
      <c r="H151" s="323" t="s">
        <v>2</v>
      </c>
      <c r="I151" s="323"/>
      <c r="J151" s="323"/>
      <c r="K151" s="319" t="s">
        <v>2</v>
      </c>
      <c r="L151" s="319"/>
      <c r="M151" s="192"/>
      <c r="N151" s="193" t="s">
        <v>3</v>
      </c>
    </row>
    <row r="152" spans="2:14" ht="12" customHeight="1">
      <c r="C152" s="83" t="s">
        <v>11</v>
      </c>
      <c r="D152" s="109"/>
      <c r="E152" s="109"/>
      <c r="F152" s="109"/>
      <c r="G152" s="56"/>
      <c r="H152" s="61">
        <v>2022</v>
      </c>
      <c r="I152" s="63">
        <v>2021</v>
      </c>
      <c r="J152" s="6"/>
      <c r="K152" s="61">
        <v>2022</v>
      </c>
      <c r="L152" s="63">
        <v>2021</v>
      </c>
      <c r="M152" s="6"/>
      <c r="N152" s="193">
        <v>2021</v>
      </c>
    </row>
    <row r="153" spans="2:14" s="209" customFormat="1" ht="12" customHeight="1">
      <c r="C153" s="294" t="s">
        <v>96</v>
      </c>
      <c r="D153" s="222"/>
      <c r="E153" s="222"/>
      <c r="F153" s="222"/>
      <c r="G153" s="222"/>
      <c r="H153" s="242">
        <v>5.3</v>
      </c>
      <c r="I153" s="242">
        <v>5</v>
      </c>
      <c r="J153" s="295"/>
      <c r="K153" s="242">
        <v>27</v>
      </c>
      <c r="L153" s="242">
        <v>11.7</v>
      </c>
      <c r="M153" s="295"/>
      <c r="N153" s="242">
        <v>19.2</v>
      </c>
    </row>
    <row r="154" spans="2:14" s="209" customFormat="1" ht="12" customHeight="1">
      <c r="C154" s="296" t="s">
        <v>97</v>
      </c>
      <c r="D154" s="222"/>
      <c r="E154" s="222"/>
      <c r="F154" s="222"/>
      <c r="G154" s="222"/>
      <c r="H154" s="242">
        <v>2.4</v>
      </c>
      <c r="I154" s="242">
        <v>1.2</v>
      </c>
      <c r="J154" s="295"/>
      <c r="K154" s="242">
        <v>7.5</v>
      </c>
      <c r="L154" s="242">
        <v>10</v>
      </c>
      <c r="M154" s="295"/>
      <c r="N154" s="242">
        <v>12.1</v>
      </c>
    </row>
    <row r="155" spans="2:14" s="209" customFormat="1" ht="12" customHeight="1">
      <c r="C155" s="296" t="s">
        <v>228</v>
      </c>
      <c r="D155" s="222"/>
      <c r="E155" s="222"/>
      <c r="F155" s="222"/>
      <c r="G155" s="222"/>
      <c r="H155" s="242">
        <v>1.5</v>
      </c>
      <c r="I155" s="242">
        <v>0</v>
      </c>
      <c r="J155" s="295"/>
      <c r="K155" s="242">
        <v>4.5999999999999996</v>
      </c>
      <c r="L155" s="242">
        <v>1.4</v>
      </c>
      <c r="M155" s="295"/>
      <c r="N155" s="242">
        <v>1.5</v>
      </c>
    </row>
    <row r="156" spans="2:14" s="209" customFormat="1" ht="12" customHeight="1">
      <c r="C156" s="297" t="s">
        <v>4</v>
      </c>
      <c r="D156" s="268"/>
      <c r="E156" s="268"/>
      <c r="F156" s="268"/>
      <c r="G156" s="222"/>
      <c r="H156" s="298">
        <v>0.3</v>
      </c>
      <c r="I156" s="298">
        <v>0</v>
      </c>
      <c r="J156" s="295"/>
      <c r="K156" s="298">
        <v>5.4999999999999991</v>
      </c>
      <c r="L156" s="298">
        <v>0.6</v>
      </c>
      <c r="M156" s="295"/>
      <c r="N156" s="298">
        <v>0.6</v>
      </c>
    </row>
    <row r="157" spans="2:14" s="209" customFormat="1" ht="12" customHeight="1">
      <c r="C157" s="299" t="s">
        <v>278</v>
      </c>
      <c r="D157" s="222"/>
      <c r="E157" s="222"/>
      <c r="F157" s="222"/>
      <c r="G157" s="222"/>
      <c r="H157" s="224">
        <f>SUM(H153:H156)</f>
        <v>9.5</v>
      </c>
      <c r="I157" s="224">
        <v>6.2</v>
      </c>
      <c r="J157" s="300"/>
      <c r="K157" s="224">
        <f>SUM(K153:K156)</f>
        <v>44.6</v>
      </c>
      <c r="L157" s="224">
        <v>23.700000000000003</v>
      </c>
      <c r="M157" s="295"/>
      <c r="N157" s="224">
        <v>33.4</v>
      </c>
    </row>
    <row r="158" spans="2:14" s="209" customFormat="1" ht="12" customHeight="1">
      <c r="C158" s="294" t="s">
        <v>98</v>
      </c>
      <c r="D158" s="295"/>
      <c r="E158" s="222"/>
      <c r="F158" s="222"/>
      <c r="G158" s="222"/>
      <c r="H158" s="242">
        <v>3.7</v>
      </c>
      <c r="I158" s="242">
        <v>2.1</v>
      </c>
      <c r="J158" s="242"/>
      <c r="K158" s="242">
        <v>-4.5999999999999996</v>
      </c>
      <c r="L158" s="242">
        <v>2.7</v>
      </c>
      <c r="M158" s="295"/>
      <c r="N158" s="242">
        <v>2</v>
      </c>
    </row>
    <row r="159" spans="2:14" s="209" customFormat="1" ht="12" customHeight="1">
      <c r="C159" s="301" t="s">
        <v>99</v>
      </c>
      <c r="D159" s="302"/>
      <c r="E159" s="302"/>
      <c r="F159" s="221"/>
      <c r="G159" s="222"/>
      <c r="H159" s="223">
        <f>SUM(H157:H158)</f>
        <v>13.2</v>
      </c>
      <c r="I159" s="223">
        <v>8.3000000000000007</v>
      </c>
      <c r="J159" s="224"/>
      <c r="K159" s="223">
        <f>SUM(K157:K158)</f>
        <v>40</v>
      </c>
      <c r="L159" s="223">
        <f>+L157+L158</f>
        <v>26.400000000000002</v>
      </c>
      <c r="M159" s="295"/>
      <c r="N159" s="223">
        <v>35.4</v>
      </c>
    </row>
    <row r="160" spans="2:14" s="209" customFormat="1" ht="12" customHeight="1">
      <c r="K160" s="303"/>
      <c r="N160" s="171"/>
    </row>
    <row r="161" spans="2:14" ht="12" customHeight="1">
      <c r="K161" s="164"/>
    </row>
    <row r="162" spans="2:14" ht="12" customHeight="1">
      <c r="K162" s="164"/>
    </row>
    <row r="163" spans="2:14" ht="12" customHeight="1">
      <c r="K163" s="164"/>
    </row>
    <row r="164" spans="2:14" ht="12" customHeight="1">
      <c r="B164" s="264" t="s">
        <v>201</v>
      </c>
      <c r="C164" s="6"/>
      <c r="K164" s="225"/>
    </row>
    <row r="165" spans="2:14" ht="12" customHeight="1"/>
    <row r="166" spans="2:14" ht="12" customHeight="1" thickBot="1">
      <c r="C166" s="106" t="s">
        <v>100</v>
      </c>
      <c r="D166" s="106"/>
      <c r="E166" s="106"/>
      <c r="F166" s="106"/>
      <c r="G166" s="106"/>
      <c r="H166" s="107"/>
      <c r="I166" s="106"/>
      <c r="J166" s="106"/>
      <c r="K166" s="106"/>
      <c r="L166" s="106"/>
      <c r="M166" s="12"/>
      <c r="N166" s="12"/>
    </row>
    <row r="167" spans="2:14" ht="12" customHeight="1">
      <c r="C167" s="108"/>
      <c r="D167" s="108"/>
      <c r="E167" s="108"/>
      <c r="F167" s="108"/>
      <c r="G167" s="108"/>
      <c r="H167" s="108"/>
      <c r="I167" s="108"/>
      <c r="J167" s="9"/>
      <c r="K167" s="319" t="s">
        <v>2</v>
      </c>
      <c r="L167" s="319"/>
      <c r="M167" s="9"/>
      <c r="N167" s="246" t="s">
        <v>3</v>
      </c>
    </row>
    <row r="168" spans="2:14" ht="12" customHeight="1">
      <c r="C168" s="83" t="s">
        <v>11</v>
      </c>
      <c r="D168" s="109"/>
      <c r="E168" s="109"/>
      <c r="F168" s="109"/>
      <c r="G168" s="109"/>
      <c r="H168" s="109"/>
      <c r="I168" s="109"/>
      <c r="J168" s="9"/>
      <c r="K168" s="61">
        <v>2022</v>
      </c>
      <c r="L168" s="63">
        <v>2021</v>
      </c>
      <c r="M168" s="9"/>
      <c r="N168" s="52">
        <v>2021</v>
      </c>
    </row>
    <row r="169" spans="2:14" ht="12" customHeight="1">
      <c r="C169" s="56" t="s">
        <v>101</v>
      </c>
      <c r="D169" s="56"/>
      <c r="E169" s="56"/>
      <c r="F169" s="56"/>
      <c r="G169" s="56"/>
      <c r="H169" s="56"/>
      <c r="I169" s="56"/>
      <c r="J169" s="9"/>
      <c r="K169" s="96">
        <v>0</v>
      </c>
      <c r="L169" s="96">
        <v>2.5</v>
      </c>
      <c r="M169" s="96"/>
      <c r="N169" s="96">
        <v>0</v>
      </c>
    </row>
    <row r="170" spans="2:14" ht="12" customHeight="1">
      <c r="C170" s="56" t="s">
        <v>102</v>
      </c>
      <c r="D170" s="56"/>
      <c r="E170" s="56"/>
      <c r="F170" s="56"/>
      <c r="G170" s="56"/>
      <c r="H170" s="56"/>
      <c r="I170" s="56"/>
      <c r="J170" s="9"/>
      <c r="K170" s="96">
        <v>1.5</v>
      </c>
      <c r="L170" s="96">
        <v>23.4</v>
      </c>
      <c r="M170" s="96"/>
      <c r="N170" s="96">
        <v>13.936086540000002</v>
      </c>
    </row>
    <row r="171" spans="2:14" ht="12" customHeight="1">
      <c r="C171" s="56" t="s">
        <v>160</v>
      </c>
      <c r="D171" s="56"/>
      <c r="E171" s="56"/>
      <c r="F171" s="56"/>
      <c r="G171" s="56"/>
      <c r="H171" s="56"/>
      <c r="I171" s="56"/>
      <c r="J171" s="9"/>
      <c r="K171" s="96">
        <v>29.9</v>
      </c>
      <c r="L171" s="96">
        <v>63.1</v>
      </c>
      <c r="M171" s="96"/>
      <c r="N171" s="96">
        <v>53.730097939999993</v>
      </c>
    </row>
    <row r="172" spans="2:14" ht="12" customHeight="1">
      <c r="C172" s="56" t="s">
        <v>207</v>
      </c>
      <c r="J172" s="9"/>
      <c r="K172" s="96">
        <v>35.299999999999997</v>
      </c>
      <c r="L172" s="96">
        <v>57.8</v>
      </c>
      <c r="M172" s="96"/>
      <c r="N172" s="96">
        <v>49.286461840000015</v>
      </c>
    </row>
    <row r="173" spans="2:14" ht="12" customHeight="1">
      <c r="C173" s="56" t="s">
        <v>208</v>
      </c>
      <c r="D173" s="9"/>
      <c r="E173" s="9"/>
      <c r="F173" s="9"/>
      <c r="G173" s="9"/>
      <c r="H173" s="9"/>
      <c r="I173" s="9"/>
      <c r="J173" s="9"/>
      <c r="K173" s="96">
        <v>88.4</v>
      </c>
      <c r="L173" s="96">
        <v>126.5</v>
      </c>
      <c r="M173" s="96"/>
      <c r="N173" s="96">
        <v>117.74735368</v>
      </c>
    </row>
    <row r="174" spans="2:14" ht="12" customHeight="1">
      <c r="C174" s="109" t="s">
        <v>209</v>
      </c>
      <c r="D174" s="102"/>
      <c r="E174" s="102"/>
      <c r="F174" s="102"/>
      <c r="G174" s="102"/>
      <c r="H174" s="102"/>
      <c r="I174" s="102"/>
      <c r="J174" s="9"/>
      <c r="K174" s="115">
        <v>38.799999999999997</v>
      </c>
      <c r="L174" s="115">
        <v>0</v>
      </c>
      <c r="M174" s="96"/>
      <c r="N174" s="115">
        <v>0</v>
      </c>
    </row>
    <row r="175" spans="2:14" ht="12" customHeight="1">
      <c r="C175" s="64" t="s">
        <v>269</v>
      </c>
      <c r="J175" s="9"/>
      <c r="K175" s="96">
        <v>193.9</v>
      </c>
      <c r="L175" s="96">
        <v>273.3</v>
      </c>
      <c r="M175" s="96"/>
      <c r="N175" s="96">
        <v>234.6</v>
      </c>
    </row>
    <row r="176" spans="2:14" ht="12" customHeight="1">
      <c r="C176" s="64" t="s">
        <v>169</v>
      </c>
      <c r="J176" s="9"/>
      <c r="K176" s="96">
        <v>128.49999999999997</v>
      </c>
      <c r="L176" s="96">
        <v>216.2</v>
      </c>
      <c r="M176" s="96"/>
      <c r="N176" s="96">
        <v>181.00000000000003</v>
      </c>
    </row>
    <row r="177" spans="3:14" ht="12" customHeight="1">
      <c r="C177" s="59" t="s">
        <v>43</v>
      </c>
      <c r="D177" s="5"/>
      <c r="E177" s="5"/>
      <c r="F177" s="5"/>
      <c r="G177" s="5"/>
      <c r="H177" s="5"/>
      <c r="I177" s="5"/>
      <c r="J177" s="9"/>
      <c r="K177" s="99">
        <v>322.39999999999998</v>
      </c>
      <c r="L177" s="99">
        <v>489.5</v>
      </c>
      <c r="M177" s="96"/>
      <c r="N177" s="99">
        <v>415.6</v>
      </c>
    </row>
    <row r="178" spans="3:14" ht="12" customHeight="1">
      <c r="K178" s="8"/>
    </row>
    <row r="179" spans="3:14" ht="12" customHeight="1"/>
    <row r="180" spans="3:14" ht="12" customHeight="1" thickBot="1">
      <c r="C180" s="106" t="s">
        <v>179</v>
      </c>
      <c r="D180" s="106"/>
      <c r="E180" s="106"/>
      <c r="F180" s="106"/>
      <c r="G180" s="106"/>
      <c r="H180" s="107"/>
      <c r="I180" s="106"/>
      <c r="J180" s="106"/>
      <c r="K180" s="106"/>
      <c r="L180" s="106"/>
      <c r="M180" s="12"/>
      <c r="N180" s="12"/>
    </row>
    <row r="181" spans="3:14" ht="12" customHeight="1">
      <c r="C181" s="56"/>
      <c r="D181" s="56"/>
      <c r="E181" s="56"/>
      <c r="F181" s="56"/>
      <c r="G181" s="56"/>
      <c r="H181" s="324" t="s">
        <v>10</v>
      </c>
      <c r="I181" s="324"/>
      <c r="J181" s="324"/>
      <c r="K181" s="318" t="s">
        <v>6</v>
      </c>
      <c r="L181" s="318"/>
      <c r="M181" s="9"/>
      <c r="N181" s="3" t="s">
        <v>112</v>
      </c>
    </row>
    <row r="182" spans="3:14" ht="12" customHeight="1">
      <c r="C182" s="108"/>
      <c r="D182" s="108"/>
      <c r="E182" s="108"/>
      <c r="F182" s="108"/>
      <c r="G182" s="108"/>
      <c r="H182" s="323" t="s">
        <v>2</v>
      </c>
      <c r="I182" s="323"/>
      <c r="J182" s="244"/>
      <c r="K182" s="319" t="s">
        <v>2</v>
      </c>
      <c r="L182" s="319"/>
      <c r="M182" s="102"/>
      <c r="N182" s="55" t="s">
        <v>3</v>
      </c>
    </row>
    <row r="183" spans="3:14" ht="12" customHeight="1">
      <c r="C183" s="83" t="s">
        <v>11</v>
      </c>
      <c r="D183" s="109"/>
      <c r="E183" s="109"/>
      <c r="F183" s="109"/>
      <c r="G183" s="56"/>
      <c r="H183" s="61">
        <v>2022</v>
      </c>
      <c r="I183" s="63">
        <v>2021</v>
      </c>
      <c r="K183" s="61">
        <v>2022</v>
      </c>
      <c r="L183" s="63">
        <v>2021</v>
      </c>
      <c r="N183" s="55">
        <v>2021</v>
      </c>
    </row>
    <row r="184" spans="3:14" ht="12" customHeight="1">
      <c r="C184" s="146"/>
      <c r="D184" s="56"/>
      <c r="E184" s="56"/>
      <c r="F184" s="56"/>
      <c r="G184" s="56"/>
      <c r="H184" s="9"/>
      <c r="I184" s="9"/>
      <c r="K184" s="110"/>
      <c r="L184" s="111"/>
      <c r="N184" s="60"/>
    </row>
    <row r="185" spans="3:14" ht="12" customHeight="1">
      <c r="C185" s="3" t="s">
        <v>244</v>
      </c>
      <c r="G185" s="9"/>
      <c r="H185" s="161">
        <v>19.400000000000006</v>
      </c>
      <c r="I185" s="161">
        <v>45.3</v>
      </c>
      <c r="K185" s="161">
        <v>130.80000000000001</v>
      </c>
      <c r="L185" s="161">
        <v>187.7</v>
      </c>
      <c r="M185" s="161"/>
      <c r="N185" s="161">
        <v>247.7</v>
      </c>
    </row>
    <row r="186" spans="3:14" ht="12" customHeight="1">
      <c r="C186" s="3" t="s">
        <v>116</v>
      </c>
      <c r="G186" s="9"/>
      <c r="H186" s="161">
        <v>71.8</v>
      </c>
      <c r="I186" s="161">
        <v>24.8</v>
      </c>
      <c r="K186" s="161">
        <v>234.7</v>
      </c>
      <c r="L186" s="161">
        <v>139.5</v>
      </c>
      <c r="M186" s="161"/>
      <c r="N186" s="161">
        <v>220.4</v>
      </c>
    </row>
    <row r="187" spans="3:14" ht="12" customHeight="1">
      <c r="C187" s="3" t="s">
        <v>103</v>
      </c>
      <c r="G187" s="9"/>
      <c r="H187" s="161">
        <v>33.700000000000003</v>
      </c>
      <c r="I187" s="161">
        <v>35</v>
      </c>
      <c r="K187" s="161">
        <v>81.400000000000006</v>
      </c>
      <c r="L187" s="161">
        <v>103.9</v>
      </c>
      <c r="M187" s="161"/>
      <c r="N187" s="161">
        <v>127.2</v>
      </c>
    </row>
    <row r="188" spans="3:14" ht="12" customHeight="1">
      <c r="C188" s="3" t="s">
        <v>104</v>
      </c>
      <c r="G188" s="9"/>
      <c r="H188" s="161">
        <v>1.3000000000000007</v>
      </c>
      <c r="I188" s="161">
        <v>1.3000000000000029</v>
      </c>
      <c r="K188" s="161">
        <v>4.0999999999999943</v>
      </c>
      <c r="L188" s="161">
        <v>5.8999999999999941</v>
      </c>
      <c r="M188" s="161"/>
      <c r="N188" s="161">
        <v>7.2999999999999936</v>
      </c>
    </row>
    <row r="189" spans="3:14" ht="12" customHeight="1">
      <c r="C189" s="3" t="s">
        <v>105</v>
      </c>
      <c r="G189" s="9"/>
      <c r="H189" s="161">
        <v>7.9</v>
      </c>
      <c r="I189" s="161">
        <v>11.1</v>
      </c>
      <c r="K189" s="161">
        <v>21.7</v>
      </c>
      <c r="L189" s="161">
        <v>37.1</v>
      </c>
      <c r="M189" s="161"/>
      <c r="N189" s="161">
        <v>43.9</v>
      </c>
    </row>
    <row r="190" spans="3:14" ht="12" customHeight="1">
      <c r="C190" s="3" t="s">
        <v>79</v>
      </c>
      <c r="G190" s="9"/>
      <c r="H190" s="161">
        <v>-35.1</v>
      </c>
      <c r="I190" s="161">
        <v>-45.1</v>
      </c>
      <c r="K190" s="161">
        <v>-110.1</v>
      </c>
      <c r="L190" s="161">
        <v>-106.5</v>
      </c>
      <c r="M190" s="161"/>
      <c r="N190" s="161">
        <v>-151.19999999999999</v>
      </c>
    </row>
    <row r="191" spans="3:14" ht="12" customHeight="1">
      <c r="C191" s="3" t="s">
        <v>82</v>
      </c>
      <c r="G191" s="9"/>
      <c r="H191" s="161">
        <v>-7</v>
      </c>
      <c r="I191" s="161">
        <v>-24.999999999999993</v>
      </c>
      <c r="K191" s="161">
        <v>-90.4</v>
      </c>
      <c r="L191" s="161">
        <v>-167.1</v>
      </c>
      <c r="M191" s="161"/>
      <c r="N191" s="161">
        <v>-214.2</v>
      </c>
    </row>
    <row r="192" spans="3:14" ht="12" customHeight="1">
      <c r="C192" s="55" t="s">
        <v>83</v>
      </c>
      <c r="D192" s="102"/>
      <c r="E192" s="102"/>
      <c r="F192" s="102"/>
      <c r="G192" s="9"/>
      <c r="H192" s="233">
        <v>0</v>
      </c>
      <c r="I192" s="233">
        <v>0</v>
      </c>
      <c r="K192" s="233">
        <v>0</v>
      </c>
      <c r="L192" s="233">
        <v>0</v>
      </c>
      <c r="M192" s="161"/>
      <c r="N192" s="233">
        <v>-13.6</v>
      </c>
    </row>
    <row r="193" spans="2:14" ht="12" customHeight="1">
      <c r="C193" s="335" t="s">
        <v>281</v>
      </c>
      <c r="D193" s="335"/>
      <c r="E193" s="335"/>
      <c r="F193" s="335"/>
      <c r="G193" s="335"/>
      <c r="H193" s="335"/>
      <c r="I193" s="335"/>
      <c r="J193" s="335"/>
      <c r="K193" s="335"/>
      <c r="L193" s="335"/>
      <c r="M193" s="335"/>
      <c r="N193" s="335"/>
    </row>
    <row r="194" spans="2:14" ht="16.5" customHeight="1">
      <c r="C194" s="335"/>
      <c r="D194" s="335"/>
      <c r="E194" s="335"/>
      <c r="F194" s="335"/>
      <c r="G194" s="335"/>
      <c r="H194" s="335"/>
      <c r="I194" s="335"/>
      <c r="J194" s="335"/>
      <c r="K194" s="335"/>
      <c r="L194" s="335"/>
      <c r="M194" s="335"/>
      <c r="N194" s="335"/>
    </row>
    <row r="195" spans="2:14" ht="12" customHeight="1">
      <c r="H195" s="96"/>
      <c r="I195" s="111"/>
      <c r="K195" s="96"/>
      <c r="L195" s="96"/>
    </row>
    <row r="196" spans="2:14" ht="12" customHeight="1">
      <c r="H196" s="96"/>
      <c r="I196" s="111"/>
      <c r="K196" s="96"/>
      <c r="L196" s="96"/>
    </row>
    <row r="197" spans="2:14" ht="12" customHeight="1">
      <c r="H197" s="96"/>
      <c r="I197" s="111"/>
      <c r="K197" s="96"/>
      <c r="L197" s="96"/>
    </row>
    <row r="198" spans="2:14" ht="12" customHeight="1">
      <c r="B198" s="182" t="s">
        <v>124</v>
      </c>
      <c r="C198" s="67"/>
      <c r="I198" s="111"/>
      <c r="K198" s="174"/>
      <c r="L198" s="174"/>
    </row>
    <row r="199" spans="2:14" ht="12" customHeight="1">
      <c r="H199" s="96"/>
      <c r="I199" s="111"/>
      <c r="K199" s="96"/>
      <c r="L199" s="96"/>
    </row>
    <row r="200" spans="2:14" ht="12" customHeight="1" thickBot="1">
      <c r="C200" s="106" t="s">
        <v>125</v>
      </c>
      <c r="D200" s="106"/>
      <c r="E200" s="106"/>
      <c r="F200" s="106"/>
      <c r="G200" s="106"/>
      <c r="H200" s="107"/>
      <c r="I200" s="106"/>
      <c r="J200" s="106"/>
      <c r="K200" s="106"/>
      <c r="L200" s="106"/>
      <c r="M200" s="12"/>
      <c r="N200" s="12"/>
    </row>
    <row r="201" spans="2:14" ht="12" customHeight="1">
      <c r="C201" s="108"/>
      <c r="D201" s="108"/>
      <c r="E201" s="108"/>
      <c r="F201" s="108"/>
      <c r="G201" s="108"/>
      <c r="J201" s="208"/>
      <c r="K201" s="334" t="s">
        <v>2</v>
      </c>
      <c r="L201" s="334"/>
      <c r="M201" s="245"/>
      <c r="N201" s="246" t="s">
        <v>3</v>
      </c>
    </row>
    <row r="202" spans="2:14" ht="12" customHeight="1">
      <c r="C202" s="83" t="s">
        <v>11</v>
      </c>
      <c r="D202" s="109"/>
      <c r="E202" s="109"/>
      <c r="F202" s="109"/>
      <c r="G202" s="109"/>
      <c r="H202" s="102"/>
      <c r="I202" s="102"/>
      <c r="J202" s="9"/>
      <c r="K202" s="61">
        <v>2022</v>
      </c>
      <c r="L202" s="63">
        <v>2021</v>
      </c>
      <c r="M202" s="6"/>
      <c r="N202" s="193">
        <v>2021</v>
      </c>
    </row>
    <row r="203" spans="2:14" ht="12" customHeight="1">
      <c r="C203" s="141" t="s">
        <v>117</v>
      </c>
      <c r="G203" s="9"/>
      <c r="J203" s="9"/>
      <c r="K203" s="96"/>
      <c r="L203" s="96"/>
      <c r="M203" s="6"/>
      <c r="N203" s="65"/>
    </row>
    <row r="204" spans="2:14" ht="12" customHeight="1">
      <c r="C204" s="64" t="s">
        <v>232</v>
      </c>
      <c r="D204" s="6"/>
      <c r="E204" s="6"/>
      <c r="F204" s="6"/>
      <c r="G204" s="7"/>
      <c r="J204" s="6"/>
      <c r="K204" s="96">
        <v>737.9</v>
      </c>
      <c r="L204" s="96">
        <v>873</v>
      </c>
      <c r="M204" s="6"/>
      <c r="N204" s="96">
        <v>873</v>
      </c>
    </row>
    <row r="205" spans="2:14" ht="12" customHeight="1">
      <c r="C205" s="64" t="s">
        <v>118</v>
      </c>
      <c r="G205" s="9"/>
      <c r="K205" s="96">
        <v>105.5</v>
      </c>
      <c r="L205" s="96">
        <v>109.4</v>
      </c>
      <c r="M205" s="6"/>
      <c r="N205" s="96">
        <v>109.4</v>
      </c>
    </row>
    <row r="206" spans="2:14" ht="12" customHeight="1">
      <c r="C206" s="64" t="s">
        <v>119</v>
      </c>
      <c r="G206" s="9"/>
      <c r="K206" s="96">
        <v>184.2</v>
      </c>
      <c r="L206" s="96">
        <v>189.1</v>
      </c>
      <c r="M206" s="6"/>
      <c r="N206" s="96">
        <v>189.1</v>
      </c>
    </row>
    <row r="207" spans="2:14" ht="12" customHeight="1">
      <c r="C207" s="141" t="s">
        <v>120</v>
      </c>
      <c r="G207" s="9"/>
      <c r="K207" s="96"/>
      <c r="L207" s="96"/>
      <c r="M207" s="6"/>
      <c r="N207" s="96"/>
    </row>
    <row r="208" spans="2:14" ht="12" customHeight="1">
      <c r="C208" s="64" t="s">
        <v>229</v>
      </c>
      <c r="G208" s="9"/>
      <c r="K208" s="96">
        <v>0</v>
      </c>
      <c r="L208" s="96">
        <v>9</v>
      </c>
      <c r="M208" s="6"/>
      <c r="N208" s="96">
        <v>8.6</v>
      </c>
    </row>
    <row r="209" spans="3:14" ht="12" customHeight="1">
      <c r="C209" s="59" t="s">
        <v>126</v>
      </c>
      <c r="D209" s="5"/>
      <c r="E209" s="5"/>
      <c r="F209" s="5"/>
      <c r="G209" s="5"/>
      <c r="H209" s="5"/>
      <c r="I209" s="5"/>
      <c r="K209" s="97">
        <f>SUM(K204:K208)</f>
        <v>1027.5999999999999</v>
      </c>
      <c r="L209" s="97">
        <v>1180.5</v>
      </c>
      <c r="M209" s="10"/>
      <c r="N209" s="97">
        <v>1180.0999999999999</v>
      </c>
    </row>
    <row r="210" spans="3:14" ht="12" customHeight="1">
      <c r="C210" s="64" t="s">
        <v>189</v>
      </c>
      <c r="D210" s="9"/>
      <c r="E210" s="9"/>
      <c r="F210" s="9"/>
      <c r="G210" s="9"/>
      <c r="K210" s="96">
        <v>-372.4</v>
      </c>
      <c r="L210" s="156">
        <v>-135</v>
      </c>
      <c r="M210" s="7"/>
      <c r="N210" s="156">
        <v>-162.6</v>
      </c>
    </row>
    <row r="211" spans="3:14" ht="12" customHeight="1">
      <c r="C211" s="64" t="s">
        <v>121</v>
      </c>
      <c r="D211" s="9"/>
      <c r="E211" s="9"/>
      <c r="F211" s="9"/>
      <c r="G211" s="9"/>
      <c r="K211" s="96">
        <v>-20.6</v>
      </c>
      <c r="L211" s="156">
        <v>-32.4</v>
      </c>
      <c r="M211" s="7"/>
      <c r="N211" s="156">
        <v>-29.6</v>
      </c>
    </row>
    <row r="212" spans="3:14" ht="12" customHeight="1">
      <c r="C212" s="64" t="s">
        <v>230</v>
      </c>
      <c r="D212" s="7"/>
      <c r="E212" s="7"/>
      <c r="F212" s="7"/>
      <c r="G212" s="7"/>
      <c r="K212" s="96">
        <v>-5.7</v>
      </c>
      <c r="L212" s="156">
        <v>-10.5</v>
      </c>
      <c r="M212" s="7"/>
      <c r="N212" s="156">
        <v>-9.3000000000000007</v>
      </c>
    </row>
    <row r="213" spans="3:14" ht="12" customHeight="1">
      <c r="C213" s="64" t="s">
        <v>231</v>
      </c>
      <c r="D213" s="7"/>
      <c r="E213" s="7"/>
      <c r="F213" s="7"/>
      <c r="G213" s="7"/>
      <c r="K213" s="96">
        <v>0</v>
      </c>
      <c r="L213" s="156">
        <v>-5.8</v>
      </c>
      <c r="M213" s="7"/>
      <c r="N213" s="156">
        <v>-5.0999999999999996</v>
      </c>
    </row>
    <row r="214" spans="3:14" ht="12" customHeight="1">
      <c r="C214" s="59" t="s">
        <v>190</v>
      </c>
      <c r="D214" s="5"/>
      <c r="E214" s="5"/>
      <c r="F214" s="5"/>
      <c r="G214" s="5"/>
      <c r="H214" s="5"/>
      <c r="I214" s="5"/>
      <c r="K214" s="97">
        <f>ROUND(SUM(K209:K213),1)</f>
        <v>628.9</v>
      </c>
      <c r="L214" s="97">
        <f>ROUND(SUM(L209:L213),1)</f>
        <v>996.8</v>
      </c>
      <c r="M214" s="10"/>
      <c r="N214" s="97">
        <v>973.5</v>
      </c>
    </row>
    <row r="215" spans="3:14" ht="12" customHeight="1">
      <c r="C215" s="312" t="s">
        <v>282</v>
      </c>
      <c r="D215" s="218"/>
      <c r="E215" s="218"/>
      <c r="F215" s="218"/>
      <c r="G215" s="218"/>
      <c r="H215" s="6"/>
      <c r="I215" s="6"/>
      <c r="J215" s="207"/>
      <c r="K215" s="96"/>
      <c r="L215" s="111"/>
      <c r="M215" s="218"/>
      <c r="N215" s="96"/>
    </row>
    <row r="216" spans="3:14" ht="12" customHeight="1">
      <c r="C216" s="67"/>
      <c r="D216" s="9"/>
      <c r="E216" s="9"/>
      <c r="F216" s="9"/>
      <c r="G216" s="9"/>
      <c r="K216" s="96"/>
      <c r="L216" s="111"/>
      <c r="M216" s="7"/>
      <c r="N216" s="96"/>
    </row>
    <row r="217" spans="3:14" ht="12" customHeight="1">
      <c r="C217" s="64"/>
      <c r="K217" s="96"/>
      <c r="L217" s="111"/>
      <c r="M217" s="96"/>
      <c r="N217" s="96"/>
    </row>
    <row r="218" spans="3:14" ht="12" customHeight="1" thickBot="1">
      <c r="C218" s="140" t="s">
        <v>122</v>
      </c>
      <c r="D218" s="106"/>
      <c r="E218" s="106"/>
      <c r="F218" s="106"/>
      <c r="G218" s="106"/>
      <c r="H218" s="12"/>
      <c r="I218" s="12"/>
      <c r="J218" s="106"/>
      <c r="K218" s="107"/>
      <c r="L218" s="106"/>
      <c r="M218" s="13"/>
      <c r="N218" s="13"/>
    </row>
    <row r="219" spans="3:14" ht="12" customHeight="1">
      <c r="C219" s="108"/>
      <c r="D219" s="108"/>
      <c r="E219" s="108"/>
      <c r="F219" s="108"/>
      <c r="G219" s="108"/>
      <c r="J219" s="208"/>
      <c r="K219" s="334" t="s">
        <v>2</v>
      </c>
      <c r="L219" s="334"/>
      <c r="M219" s="247"/>
      <c r="N219" s="248" t="s">
        <v>3</v>
      </c>
    </row>
    <row r="220" spans="3:14" ht="12" customHeight="1">
      <c r="C220" s="83" t="s">
        <v>11</v>
      </c>
      <c r="D220" s="109"/>
      <c r="E220" s="109"/>
      <c r="F220" s="109"/>
      <c r="G220" s="109"/>
      <c r="H220" s="102"/>
      <c r="I220" s="102"/>
      <c r="J220" s="9"/>
      <c r="K220" s="61">
        <v>2022</v>
      </c>
      <c r="L220" s="63">
        <v>2021</v>
      </c>
      <c r="M220" s="6"/>
      <c r="N220" s="193">
        <v>2021</v>
      </c>
    </row>
    <row r="221" spans="3:14" ht="12" customHeight="1">
      <c r="C221" s="141" t="s">
        <v>117</v>
      </c>
      <c r="G221" s="9"/>
      <c r="K221" s="96"/>
      <c r="L221" s="96"/>
      <c r="M221" s="96"/>
      <c r="N221" s="96"/>
    </row>
    <row r="222" spans="3:14" ht="12" customHeight="1">
      <c r="C222" s="64" t="s">
        <v>123</v>
      </c>
      <c r="G222" s="9"/>
      <c r="K222" s="96">
        <v>17.8</v>
      </c>
      <c r="L222" s="96">
        <v>23.3</v>
      </c>
      <c r="M222" s="96"/>
      <c r="N222" s="96">
        <v>17.3</v>
      </c>
    </row>
    <row r="223" spans="3:14" ht="12" customHeight="1">
      <c r="C223" s="59" t="s">
        <v>57</v>
      </c>
      <c r="D223" s="14"/>
      <c r="E223" s="14"/>
      <c r="F223" s="14"/>
      <c r="G223" s="14"/>
      <c r="H223" s="5"/>
      <c r="I223" s="5"/>
      <c r="K223" s="97">
        <f>SUM(K222:K222)</f>
        <v>17.8</v>
      </c>
      <c r="L223" s="97">
        <v>23.3</v>
      </c>
      <c r="M223" s="96"/>
      <c r="N223" s="97">
        <v>17.3</v>
      </c>
    </row>
    <row r="224" spans="3:14" ht="12" customHeight="1">
      <c r="C224" s="64"/>
      <c r="M224" s="96"/>
      <c r="N224" s="96"/>
    </row>
    <row r="225" spans="2:14" ht="12" customHeight="1" thickBot="1">
      <c r="C225" s="140" t="s">
        <v>140</v>
      </c>
      <c r="D225" s="106"/>
      <c r="E225" s="106"/>
      <c r="F225" s="106"/>
      <c r="G225" s="106"/>
      <c r="H225" s="12"/>
      <c r="I225" s="12"/>
      <c r="J225" s="56"/>
      <c r="K225" s="106"/>
      <c r="L225" s="106"/>
      <c r="M225" s="51"/>
      <c r="N225" s="51"/>
    </row>
    <row r="226" spans="2:14" ht="12" customHeight="1">
      <c r="C226" s="108"/>
      <c r="D226" s="108"/>
      <c r="E226" s="108"/>
      <c r="F226" s="108"/>
      <c r="G226" s="108"/>
      <c r="J226" s="183"/>
      <c r="K226" s="334" t="s">
        <v>2</v>
      </c>
      <c r="L226" s="334"/>
      <c r="M226" s="246"/>
      <c r="N226" s="246" t="s">
        <v>3</v>
      </c>
    </row>
    <row r="227" spans="2:14" ht="12" customHeight="1">
      <c r="C227" s="109" t="s">
        <v>11</v>
      </c>
      <c r="D227" s="109"/>
      <c r="E227" s="109"/>
      <c r="F227" s="109"/>
      <c r="G227" s="109"/>
      <c r="H227" s="102"/>
      <c r="I227" s="102"/>
      <c r="J227" s="60"/>
      <c r="K227" s="61">
        <v>2022</v>
      </c>
      <c r="L227" s="63">
        <v>2021</v>
      </c>
      <c r="M227" s="3"/>
      <c r="N227" s="55">
        <v>2021</v>
      </c>
    </row>
    <row r="228" spans="2:14" ht="12" customHeight="1">
      <c r="C228" s="64" t="s">
        <v>180</v>
      </c>
      <c r="D228" s="56"/>
      <c r="E228" s="56"/>
      <c r="F228" s="56"/>
      <c r="G228" s="56"/>
      <c r="J228" s="157"/>
      <c r="K228" s="161">
        <f>-K209</f>
        <v>-1027.5999999999999</v>
      </c>
      <c r="L228" s="161">
        <v>-1180.5</v>
      </c>
      <c r="M228" s="161"/>
      <c r="N228" s="161">
        <v>-1180.0999999999999</v>
      </c>
    </row>
    <row r="229" spans="2:14" ht="12" customHeight="1">
      <c r="C229" s="56" t="s">
        <v>38</v>
      </c>
      <c r="D229" s="56"/>
      <c r="E229" s="56"/>
      <c r="F229" s="56"/>
      <c r="G229" s="56"/>
      <c r="J229" s="60"/>
      <c r="K229" s="161">
        <v>179.1</v>
      </c>
      <c r="L229" s="161">
        <v>193</v>
      </c>
      <c r="M229" s="161"/>
      <c r="N229" s="161">
        <v>170</v>
      </c>
    </row>
    <row r="230" spans="2:14" ht="12" customHeight="1">
      <c r="C230" s="56" t="s">
        <v>166</v>
      </c>
      <c r="D230" s="56"/>
      <c r="E230" s="56"/>
      <c r="F230" s="56"/>
      <c r="G230" s="56"/>
      <c r="J230" s="60"/>
      <c r="K230" s="161">
        <v>75.5</v>
      </c>
      <c r="L230" s="161">
        <v>69.599999999999994</v>
      </c>
      <c r="M230" s="161"/>
      <c r="N230" s="161">
        <v>73.7</v>
      </c>
    </row>
    <row r="231" spans="2:14" ht="12" customHeight="1">
      <c r="C231" s="59" t="s">
        <v>210</v>
      </c>
      <c r="D231" s="59"/>
      <c r="E231" s="59"/>
      <c r="F231" s="59"/>
      <c r="G231" s="59"/>
      <c r="H231" s="5"/>
      <c r="I231" s="5"/>
      <c r="J231" s="60"/>
      <c r="K231" s="160">
        <f>SUM(K228:K230)</f>
        <v>-772.99999999999989</v>
      </c>
      <c r="L231" s="160">
        <v>-917.9</v>
      </c>
      <c r="M231" s="162"/>
      <c r="N231" s="160">
        <v>-936.39999999999986</v>
      </c>
    </row>
    <row r="232" spans="2:14" ht="12" customHeight="1">
      <c r="C232" s="67"/>
      <c r="D232" s="67"/>
      <c r="E232" s="67"/>
      <c r="F232" s="67"/>
      <c r="G232" s="67"/>
      <c r="J232" s="60"/>
      <c r="K232" s="161"/>
      <c r="L232" s="161"/>
      <c r="M232" s="161"/>
      <c r="N232" s="161"/>
    </row>
    <row r="233" spans="2:14" ht="12" customHeight="1">
      <c r="C233" s="56" t="s">
        <v>173</v>
      </c>
      <c r="D233" s="56"/>
      <c r="E233" s="56"/>
      <c r="F233" s="56"/>
      <c r="G233" s="56"/>
      <c r="J233" s="157"/>
      <c r="K233" s="161">
        <v>-34.299999999999997</v>
      </c>
      <c r="L233" s="161">
        <v>-39.200000000000003</v>
      </c>
      <c r="M233" s="161"/>
      <c r="N233" s="161">
        <v>-35.9</v>
      </c>
    </row>
    <row r="234" spans="2:14" ht="12" customHeight="1">
      <c r="C234" s="56" t="s">
        <v>174</v>
      </c>
      <c r="D234" s="56"/>
      <c r="E234" s="56"/>
      <c r="F234" s="56"/>
      <c r="G234" s="56"/>
      <c r="J234" s="157"/>
      <c r="K234" s="161">
        <v>-54.3</v>
      </c>
      <c r="L234" s="161">
        <v>-89</v>
      </c>
      <c r="M234" s="161"/>
      <c r="N234" s="161">
        <v>-79</v>
      </c>
    </row>
    <row r="235" spans="2:14" ht="12" customHeight="1">
      <c r="C235" s="59" t="s">
        <v>211</v>
      </c>
      <c r="D235" s="112"/>
      <c r="E235" s="112"/>
      <c r="F235" s="112"/>
      <c r="G235" s="112"/>
      <c r="H235" s="5"/>
      <c r="I235" s="5"/>
      <c r="J235" s="60"/>
      <c r="K235" s="159">
        <f>SUM(K231:K234)</f>
        <v>-861.5999999999998</v>
      </c>
      <c r="L235" s="159">
        <v>-1046.0999999999999</v>
      </c>
      <c r="M235" s="54"/>
      <c r="N235" s="159">
        <v>-1051.2999999999997</v>
      </c>
    </row>
    <row r="236" spans="2:14" ht="12" customHeight="1">
      <c r="C236" s="152"/>
      <c r="D236" s="56"/>
      <c r="E236" s="56"/>
      <c r="F236" s="56"/>
      <c r="G236" s="56"/>
      <c r="H236" s="110"/>
      <c r="I236" s="111"/>
      <c r="J236" s="60"/>
      <c r="K236" s="110"/>
      <c r="L236" s="111"/>
      <c r="M236" s="3"/>
      <c r="N236" s="60"/>
    </row>
    <row r="237" spans="2:14" ht="12" customHeight="1">
      <c r="D237" s="56"/>
      <c r="E237" s="56"/>
      <c r="F237" s="56"/>
      <c r="G237" s="56"/>
      <c r="H237" s="110"/>
      <c r="I237" s="111"/>
      <c r="J237" s="9"/>
      <c r="K237" s="110"/>
      <c r="L237" s="111"/>
      <c r="N237" s="60"/>
    </row>
    <row r="238" spans="2:14" ht="12" customHeight="1">
      <c r="H238" s="96"/>
      <c r="I238" s="111"/>
      <c r="K238" s="96"/>
      <c r="L238" s="96"/>
    </row>
    <row r="239" spans="2:14" ht="12" customHeight="1">
      <c r="H239" s="96"/>
      <c r="I239" s="111"/>
      <c r="K239" s="96"/>
      <c r="L239" s="96"/>
    </row>
    <row r="240" spans="2:14" ht="12" customHeight="1">
      <c r="B240" s="182" t="s">
        <v>127</v>
      </c>
      <c r="C240" s="67"/>
      <c r="H240" s="96"/>
      <c r="I240" s="111"/>
      <c r="K240" s="96"/>
      <c r="L240" s="96"/>
    </row>
    <row r="241" spans="2:14" ht="12" customHeight="1">
      <c r="H241" s="96"/>
      <c r="I241" s="111"/>
      <c r="K241" s="96"/>
      <c r="L241" s="96"/>
    </row>
    <row r="242" spans="2:14" ht="12" customHeight="1" thickBot="1">
      <c r="C242" s="142" t="s">
        <v>128</v>
      </c>
      <c r="D242" s="12"/>
      <c r="E242" s="12"/>
      <c r="F242" s="12"/>
      <c r="G242" s="12"/>
      <c r="M242" s="12"/>
      <c r="N242" s="12"/>
    </row>
    <row r="243" spans="2:14" ht="12" customHeight="1">
      <c r="C243" s="108"/>
      <c r="D243" s="108"/>
      <c r="E243" s="108"/>
      <c r="F243" s="108"/>
      <c r="G243" s="108"/>
      <c r="H243" s="324" t="s">
        <v>10</v>
      </c>
      <c r="I243" s="324"/>
      <c r="J243" s="324"/>
      <c r="K243" s="318" t="s">
        <v>6</v>
      </c>
      <c r="L243" s="318"/>
      <c r="M243" s="249"/>
      <c r="N243" s="250" t="s">
        <v>112</v>
      </c>
    </row>
    <row r="244" spans="2:14" ht="12" customHeight="1">
      <c r="C244" s="108"/>
      <c r="D244" s="108"/>
      <c r="E244" s="108"/>
      <c r="F244" s="108"/>
      <c r="G244" s="108"/>
      <c r="H244" s="323" t="s">
        <v>2</v>
      </c>
      <c r="I244" s="323"/>
      <c r="J244" s="323"/>
      <c r="K244" s="319" t="s">
        <v>2</v>
      </c>
      <c r="L244" s="319"/>
      <c r="M244" s="102"/>
      <c r="N244" s="55" t="s">
        <v>3</v>
      </c>
    </row>
    <row r="245" spans="2:14" ht="12" customHeight="1">
      <c r="C245" s="146"/>
      <c r="D245" s="56"/>
      <c r="E245" s="56"/>
      <c r="F245" s="56"/>
      <c r="G245" s="56"/>
      <c r="H245" s="61">
        <v>2022</v>
      </c>
      <c r="I245" s="63">
        <v>2021</v>
      </c>
      <c r="K245" s="61">
        <v>2022</v>
      </c>
      <c r="L245" s="63">
        <v>2021</v>
      </c>
      <c r="N245" s="55">
        <v>2021</v>
      </c>
    </row>
    <row r="246" spans="2:14" ht="12" customHeight="1">
      <c r="C246" s="143" t="s">
        <v>129</v>
      </c>
      <c r="H246" s="174">
        <v>3.8700449552958437E-3</v>
      </c>
      <c r="I246" s="174">
        <v>-0.15267815427862722</v>
      </c>
      <c r="J246" s="167"/>
      <c r="K246" s="168">
        <v>-5.4312380875351556E-2</v>
      </c>
      <c r="L246" s="166">
        <v>-0.32024837158268449</v>
      </c>
      <c r="M246" s="167"/>
      <c r="N246" s="169">
        <v>-0.454201362439761</v>
      </c>
    </row>
    <row r="247" spans="2:14" ht="12" customHeight="1">
      <c r="C247" s="144" t="s">
        <v>130</v>
      </c>
      <c r="D247" s="102"/>
      <c r="E247" s="102"/>
      <c r="F247" s="102"/>
      <c r="G247" s="9"/>
      <c r="H247" s="175">
        <v>3.8141255171789145E-3</v>
      </c>
      <c r="I247" s="155">
        <v>-0.15267815427862722</v>
      </c>
      <c r="J247" s="167"/>
      <c r="K247" s="170">
        <v>-5.4312380875351556E-2</v>
      </c>
      <c r="L247" s="155">
        <v>-0.32024837158268449</v>
      </c>
      <c r="M247" s="167"/>
      <c r="N247" s="155">
        <v>-0.454201362439761</v>
      </c>
    </row>
    <row r="248" spans="2:14" ht="12" customHeight="1">
      <c r="C248" s="145" t="s">
        <v>131</v>
      </c>
      <c r="F248" s="6"/>
      <c r="G248" s="6"/>
      <c r="H248" s="215">
        <v>659670890</v>
      </c>
      <c r="I248" s="215">
        <v>397888788</v>
      </c>
      <c r="J248" s="216"/>
      <c r="K248" s="215">
        <v>512507284</v>
      </c>
      <c r="L248" s="215">
        <v>393230896</v>
      </c>
      <c r="M248" s="216"/>
      <c r="N248" s="215">
        <v>394943743.68767124</v>
      </c>
    </row>
    <row r="249" spans="2:14" ht="12" customHeight="1">
      <c r="C249" s="145" t="s">
        <v>132</v>
      </c>
      <c r="H249" s="215">
        <v>669342418.99000001</v>
      </c>
      <c r="I249" s="215">
        <v>428647688</v>
      </c>
      <c r="J249" s="216"/>
      <c r="K249" s="215">
        <v>519538813.08999997</v>
      </c>
      <c r="L249" s="215">
        <v>423710592</v>
      </c>
      <c r="M249" s="216"/>
      <c r="N249" s="215">
        <v>424723593.85767126</v>
      </c>
    </row>
    <row r="250" spans="2:14" ht="12" customHeight="1">
      <c r="C250" s="145"/>
      <c r="H250" s="96"/>
      <c r="I250" s="111"/>
      <c r="J250" s="6"/>
      <c r="K250" s="96"/>
      <c r="L250" s="96"/>
    </row>
    <row r="251" spans="2:14" ht="12" customHeight="1">
      <c r="C251" s="145"/>
      <c r="H251" s="96"/>
      <c r="I251" s="111"/>
      <c r="K251" s="3"/>
      <c r="L251" s="96"/>
    </row>
    <row r="252" spans="2:14" ht="12" customHeight="1">
      <c r="H252" s="96"/>
      <c r="I252" s="111"/>
      <c r="K252" s="96"/>
      <c r="L252" s="96"/>
    </row>
    <row r="253" spans="2:14" ht="12" customHeight="1">
      <c r="H253" s="96"/>
      <c r="I253" s="210"/>
      <c r="K253" s="96"/>
      <c r="L253" s="96"/>
    </row>
    <row r="254" spans="2:14" ht="12" customHeight="1">
      <c r="B254" s="182" t="s">
        <v>133</v>
      </c>
      <c r="C254" s="147"/>
      <c r="H254" s="96"/>
      <c r="I254" s="210"/>
      <c r="K254" s="96"/>
      <c r="L254" s="96"/>
    </row>
    <row r="255" spans="2:14" ht="12" customHeight="1">
      <c r="H255" s="96"/>
      <c r="I255" s="111"/>
      <c r="K255" s="96"/>
      <c r="L255" s="96"/>
    </row>
    <row r="256" spans="2:14" ht="12" customHeight="1" thickBot="1">
      <c r="C256" s="106" t="s">
        <v>138</v>
      </c>
      <c r="D256" s="12"/>
      <c r="E256" s="12"/>
      <c r="F256" s="12"/>
      <c r="G256" s="12"/>
      <c r="M256" s="12"/>
      <c r="N256" s="12"/>
    </row>
    <row r="257" spans="2:14" ht="12" customHeight="1">
      <c r="C257" s="108"/>
      <c r="D257" s="108"/>
      <c r="E257" s="108"/>
      <c r="F257" s="108"/>
      <c r="G257" s="108"/>
      <c r="H257" s="324" t="s">
        <v>10</v>
      </c>
      <c r="I257" s="324"/>
      <c r="J257" s="324"/>
      <c r="K257" s="318" t="s">
        <v>6</v>
      </c>
      <c r="L257" s="318"/>
      <c r="N257" s="3" t="s">
        <v>112</v>
      </c>
    </row>
    <row r="258" spans="2:14" ht="12" customHeight="1">
      <c r="C258" s="108"/>
      <c r="D258" s="108"/>
      <c r="E258" s="108"/>
      <c r="F258" s="108"/>
      <c r="G258" s="108"/>
      <c r="H258" s="323" t="s">
        <v>2</v>
      </c>
      <c r="I258" s="323"/>
      <c r="J258" s="323"/>
      <c r="K258" s="319" t="s">
        <v>2</v>
      </c>
      <c r="L258" s="319"/>
      <c r="M258" s="102"/>
      <c r="N258" s="55" t="s">
        <v>3</v>
      </c>
    </row>
    <row r="259" spans="2:14" ht="12" customHeight="1">
      <c r="C259" s="83" t="s">
        <v>11</v>
      </c>
      <c r="D259" s="109"/>
      <c r="E259" s="109"/>
      <c r="F259" s="109"/>
      <c r="G259" s="56"/>
      <c r="H259" s="61">
        <v>2022</v>
      </c>
      <c r="I259" s="63">
        <v>2021</v>
      </c>
      <c r="K259" s="61">
        <v>2022</v>
      </c>
      <c r="L259" s="63">
        <v>2021</v>
      </c>
      <c r="N259" s="55">
        <v>2021</v>
      </c>
    </row>
    <row r="260" spans="2:14" ht="12" customHeight="1">
      <c r="H260" s="96"/>
      <c r="I260" s="96"/>
      <c r="J260" s="96"/>
      <c r="K260" s="96"/>
      <c r="L260" s="96"/>
      <c r="M260" s="96"/>
      <c r="N260" s="96"/>
    </row>
    <row r="261" spans="2:14" ht="12" customHeight="1">
      <c r="C261" s="64" t="s">
        <v>213</v>
      </c>
      <c r="H261" s="96">
        <v>7.5</v>
      </c>
      <c r="I261" s="96">
        <v>-2.5</v>
      </c>
      <c r="J261" s="96"/>
      <c r="K261" s="96">
        <v>39.700000000000003</v>
      </c>
      <c r="L261" s="96">
        <v>16.2</v>
      </c>
      <c r="M261" s="96"/>
      <c r="N261" s="96">
        <v>14.78811</v>
      </c>
    </row>
    <row r="262" spans="2:14" ht="12" customHeight="1">
      <c r="C262" s="72" t="s">
        <v>134</v>
      </c>
      <c r="G262" s="9"/>
      <c r="H262" s="96">
        <v>0</v>
      </c>
      <c r="I262" s="96">
        <v>0</v>
      </c>
      <c r="J262" s="96"/>
      <c r="K262" s="96">
        <v>0</v>
      </c>
      <c r="L262" s="96">
        <v>0</v>
      </c>
      <c r="M262" s="96"/>
      <c r="N262" s="96">
        <v>0</v>
      </c>
    </row>
    <row r="263" spans="2:14" ht="12" customHeight="1">
      <c r="C263" s="114" t="s">
        <v>27</v>
      </c>
      <c r="D263" s="5"/>
      <c r="E263" s="5"/>
      <c r="F263" s="5"/>
      <c r="G263" s="9"/>
      <c r="H263" s="97">
        <f>SUM(H261:H262)</f>
        <v>7.5</v>
      </c>
      <c r="I263" s="97">
        <v>-2.5</v>
      </c>
      <c r="J263" s="96"/>
      <c r="K263" s="97">
        <f>SUM(K261:K262)</f>
        <v>39.700000000000003</v>
      </c>
      <c r="L263" s="97">
        <v>16.2</v>
      </c>
      <c r="M263" s="96"/>
      <c r="N263" s="97">
        <v>14.78811</v>
      </c>
    </row>
    <row r="264" spans="2:14" ht="12" customHeight="1">
      <c r="C264" s="73" t="s">
        <v>135</v>
      </c>
      <c r="G264" s="9"/>
      <c r="H264" s="96">
        <v>0.1</v>
      </c>
      <c r="I264" s="96">
        <v>0.89999999999999991</v>
      </c>
      <c r="J264" s="96"/>
      <c r="K264" s="96">
        <v>2.9</v>
      </c>
      <c r="L264" s="96">
        <v>3</v>
      </c>
      <c r="M264" s="96"/>
      <c r="N264" s="96">
        <v>4.5588670000000002</v>
      </c>
    </row>
    <row r="265" spans="2:14" ht="12" customHeight="1">
      <c r="C265" s="141" t="s">
        <v>136</v>
      </c>
      <c r="G265" s="9"/>
      <c r="H265" s="96">
        <v>0</v>
      </c>
      <c r="I265" s="96">
        <v>0</v>
      </c>
      <c r="J265" s="96"/>
      <c r="K265" s="96">
        <v>0</v>
      </c>
      <c r="L265" s="96">
        <v>0</v>
      </c>
      <c r="M265" s="96"/>
      <c r="N265" s="96">
        <v>0</v>
      </c>
    </row>
    <row r="266" spans="2:14" ht="12" customHeight="1">
      <c r="C266" s="114" t="s">
        <v>28</v>
      </c>
      <c r="D266" s="5"/>
      <c r="E266" s="5"/>
      <c r="F266" s="5"/>
      <c r="G266" s="9"/>
      <c r="H266" s="97">
        <f>SUM(H264:H265)</f>
        <v>0.1</v>
      </c>
      <c r="I266" s="97">
        <v>0.89999999999999991</v>
      </c>
      <c r="J266" s="96"/>
      <c r="K266" s="97">
        <f>SUM(K264:K265)</f>
        <v>2.9</v>
      </c>
      <c r="L266" s="97">
        <v>3</v>
      </c>
      <c r="M266" s="96"/>
      <c r="N266" s="97">
        <v>4.5588670000000002</v>
      </c>
    </row>
    <row r="267" spans="2:14" ht="12" customHeight="1">
      <c r="C267" s="72"/>
      <c r="H267" s="96"/>
      <c r="I267" s="96"/>
      <c r="J267" s="96"/>
      <c r="K267" s="96"/>
      <c r="L267" s="96"/>
      <c r="M267" s="96"/>
      <c r="N267" s="96"/>
    </row>
    <row r="268" spans="2:14" ht="12" customHeight="1">
      <c r="H268" s="96"/>
      <c r="I268" s="96"/>
      <c r="J268" s="96"/>
      <c r="K268" s="96"/>
      <c r="L268" s="96"/>
      <c r="M268" s="96"/>
      <c r="N268" s="96"/>
    </row>
    <row r="269" spans="2:14" ht="12" customHeight="1">
      <c r="H269" s="96"/>
      <c r="I269" s="96"/>
      <c r="J269" s="96"/>
      <c r="K269" s="96"/>
      <c r="L269" s="96"/>
      <c r="M269" s="96"/>
      <c r="N269" s="96"/>
    </row>
    <row r="270" spans="2:14" ht="12" customHeight="1">
      <c r="B270" s="282" t="s">
        <v>137</v>
      </c>
      <c r="C270" s="283"/>
      <c r="H270" s="96"/>
      <c r="I270" s="96"/>
      <c r="J270" s="96"/>
      <c r="K270" s="96"/>
      <c r="L270" s="96"/>
      <c r="M270" s="96"/>
      <c r="N270" s="96"/>
    </row>
    <row r="271" spans="2:14" ht="12" customHeight="1">
      <c r="H271" s="96"/>
      <c r="I271" s="96"/>
      <c r="J271" s="96"/>
      <c r="K271" s="96"/>
      <c r="L271" s="96"/>
      <c r="M271" s="96"/>
      <c r="N271" s="96"/>
    </row>
    <row r="272" spans="2:14" ht="12" customHeight="1" thickBot="1">
      <c r="C272" s="106" t="s">
        <v>254</v>
      </c>
      <c r="D272" s="12"/>
      <c r="E272" s="12"/>
      <c r="F272" s="12"/>
      <c r="G272" s="12"/>
      <c r="M272" s="12"/>
      <c r="N272" s="12"/>
    </row>
    <row r="273" spans="3:14" ht="12" customHeight="1">
      <c r="C273" s="108"/>
      <c r="D273" s="108"/>
      <c r="E273" s="108"/>
      <c r="F273" s="108"/>
      <c r="G273" s="108"/>
      <c r="H273" s="324" t="s">
        <v>10</v>
      </c>
      <c r="I273" s="324"/>
      <c r="J273" s="324"/>
      <c r="K273" s="318" t="s">
        <v>6</v>
      </c>
      <c r="L273" s="318"/>
      <c r="N273" s="3" t="s">
        <v>112</v>
      </c>
    </row>
    <row r="274" spans="3:14" ht="12" customHeight="1">
      <c r="C274" s="108"/>
      <c r="D274" s="108"/>
      <c r="E274" s="108"/>
      <c r="F274" s="108"/>
      <c r="G274" s="108"/>
      <c r="H274" s="323" t="s">
        <v>2</v>
      </c>
      <c r="I274" s="323"/>
      <c r="J274" s="323"/>
      <c r="K274" s="319" t="s">
        <v>2</v>
      </c>
      <c r="L274" s="319"/>
      <c r="M274" s="102"/>
      <c r="N274" s="55" t="s">
        <v>3</v>
      </c>
    </row>
    <row r="275" spans="3:14" ht="12" customHeight="1">
      <c r="C275" s="83" t="s">
        <v>11</v>
      </c>
      <c r="D275" s="109"/>
      <c r="E275" s="109"/>
      <c r="F275" s="109"/>
      <c r="G275" s="56"/>
      <c r="H275" s="61">
        <v>2022</v>
      </c>
      <c r="I275" s="63">
        <v>2021</v>
      </c>
      <c r="K275" s="61">
        <v>2022</v>
      </c>
      <c r="L275" s="63">
        <v>2021</v>
      </c>
      <c r="N275" s="55">
        <v>2021</v>
      </c>
    </row>
    <row r="276" spans="3:14" ht="12" customHeight="1">
      <c r="C276" s="148" t="s">
        <v>139</v>
      </c>
      <c r="D276" s="56"/>
      <c r="E276" s="56"/>
      <c r="F276" s="56"/>
      <c r="G276" s="56"/>
      <c r="H276" s="94">
        <f>+'IS and OCI'!F18</f>
        <v>35.552956000000023</v>
      </c>
      <c r="I276" s="94">
        <v>-29.948925760000009</v>
      </c>
      <c r="J276" s="94"/>
      <c r="K276" s="94">
        <f>+'IS and OCI'!J18</f>
        <v>72.864509190000035</v>
      </c>
      <c r="L276" s="94">
        <v>-39.63155409999996</v>
      </c>
      <c r="M276" s="94"/>
      <c r="N276" s="94">
        <v>-66.183986470000036</v>
      </c>
    </row>
    <row r="277" spans="3:14" ht="12" customHeight="1">
      <c r="C277" s="64" t="s">
        <v>18</v>
      </c>
      <c r="H277" s="96">
        <v>-1.752956</v>
      </c>
      <c r="I277" s="96">
        <v>1.0489257599999999</v>
      </c>
      <c r="J277" s="96"/>
      <c r="K277" s="96">
        <v>-1.2645091900000001</v>
      </c>
      <c r="L277" s="96">
        <v>-2.0684458999999999</v>
      </c>
      <c r="M277" s="96"/>
      <c r="N277" s="96">
        <v>5.5839864699999993</v>
      </c>
    </row>
    <row r="278" spans="3:14" ht="12" customHeight="1">
      <c r="C278" s="64" t="s">
        <v>16</v>
      </c>
      <c r="H278" s="96">
        <f>-'IS and OCI'!F13</f>
        <v>42.1</v>
      </c>
      <c r="I278" s="96">
        <v>70.099999999999994</v>
      </c>
      <c r="J278" s="96"/>
      <c r="K278" s="96">
        <f>-'IS and OCI'!J13</f>
        <v>200.5</v>
      </c>
      <c r="L278" s="96">
        <v>273.60000000000002</v>
      </c>
      <c r="M278" s="96"/>
      <c r="N278" s="96">
        <v>379</v>
      </c>
    </row>
    <row r="279" spans="3:14" ht="12" customHeight="1">
      <c r="C279" s="64" t="s">
        <v>17</v>
      </c>
      <c r="H279" s="96">
        <v>22.2</v>
      </c>
      <c r="I279" s="96">
        <v>24.4</v>
      </c>
      <c r="J279" s="96"/>
      <c r="K279" s="96">
        <v>71.7</v>
      </c>
      <c r="L279" s="96">
        <v>69.900000000000006</v>
      </c>
      <c r="M279" s="96"/>
      <c r="N279" s="96">
        <v>100.6</v>
      </c>
    </row>
    <row r="280" spans="3:14" ht="12" customHeight="1">
      <c r="C280" s="64" t="s">
        <v>220</v>
      </c>
      <c r="H280" s="96">
        <f>-'IS and OCI'!F15</f>
        <v>0</v>
      </c>
      <c r="I280" s="96">
        <v>0</v>
      </c>
      <c r="J280" s="96"/>
      <c r="K280" s="96">
        <f>-'IS and OCI'!J15</f>
        <v>-0.4</v>
      </c>
      <c r="L280" s="96">
        <v>0</v>
      </c>
      <c r="M280" s="96"/>
      <c r="N280" s="96">
        <v>15</v>
      </c>
    </row>
    <row r="281" spans="3:14" ht="12" customHeight="1">
      <c r="C281" s="59" t="s">
        <v>254</v>
      </c>
      <c r="D281" s="14"/>
      <c r="E281" s="14"/>
      <c r="F281" s="14"/>
      <c r="H281" s="97">
        <f>SUM(H276:H280)</f>
        <v>98.100000000000037</v>
      </c>
      <c r="I281" s="97">
        <f>SUM(I276:I280)</f>
        <v>65.599999999999994</v>
      </c>
      <c r="J281" s="96"/>
      <c r="K281" s="97">
        <f>SUM(K276:K280)</f>
        <v>343.40000000000003</v>
      </c>
      <c r="L281" s="97">
        <f>SUM(L276:L280)</f>
        <v>301.80000000000007</v>
      </c>
      <c r="M281" s="96"/>
      <c r="N281" s="97">
        <f>SUM(N276:N280)</f>
        <v>434</v>
      </c>
    </row>
    <row r="282" spans="3:14" ht="12" customHeight="1">
      <c r="C282" s="64"/>
      <c r="H282" s="96"/>
      <c r="I282" s="96"/>
      <c r="J282" s="96"/>
      <c r="K282" s="96"/>
      <c r="L282" s="96"/>
      <c r="M282" s="96"/>
      <c r="N282" s="96"/>
    </row>
    <row r="283" spans="3:14" ht="12" customHeight="1">
      <c r="C283" s="148"/>
      <c r="H283" s="96"/>
      <c r="I283" s="96"/>
      <c r="J283" s="96"/>
      <c r="K283" s="96"/>
      <c r="L283" s="96"/>
      <c r="M283" s="96"/>
      <c r="N283" s="96"/>
    </row>
    <row r="284" spans="3:14" ht="12" customHeight="1" thickBot="1">
      <c r="C284" s="106" t="s">
        <v>241</v>
      </c>
      <c r="D284" s="12"/>
      <c r="E284" s="12"/>
      <c r="F284" s="12"/>
      <c r="G284" s="12"/>
      <c r="M284" s="12"/>
      <c r="N284" s="12"/>
    </row>
    <row r="285" spans="3:14" ht="12" customHeight="1">
      <c r="C285" s="108"/>
      <c r="D285" s="108"/>
      <c r="E285" s="108"/>
      <c r="F285" s="108"/>
      <c r="G285" s="108"/>
      <c r="H285" s="324" t="s">
        <v>10</v>
      </c>
      <c r="I285" s="324"/>
      <c r="J285" s="324"/>
      <c r="K285" s="318" t="s">
        <v>6</v>
      </c>
      <c r="L285" s="318"/>
      <c r="N285" s="3" t="s">
        <v>112</v>
      </c>
    </row>
    <row r="286" spans="3:14" ht="12" customHeight="1">
      <c r="C286" s="108"/>
      <c r="D286" s="108"/>
      <c r="E286" s="108"/>
      <c r="F286" s="108"/>
      <c r="G286" s="108"/>
      <c r="H286" s="323" t="s">
        <v>2</v>
      </c>
      <c r="I286" s="323"/>
      <c r="J286" s="323"/>
      <c r="K286" s="319" t="s">
        <v>2</v>
      </c>
      <c r="L286" s="319"/>
      <c r="M286" s="102"/>
      <c r="N286" s="55" t="s">
        <v>3</v>
      </c>
    </row>
    <row r="287" spans="3:14" ht="12" customHeight="1">
      <c r="C287" s="83" t="s">
        <v>11</v>
      </c>
      <c r="D287" s="109"/>
      <c r="E287" s="109"/>
      <c r="F287" s="109"/>
      <c r="G287" s="56"/>
      <c r="H287" s="61">
        <v>2022</v>
      </c>
      <c r="I287" s="63">
        <v>2021</v>
      </c>
      <c r="K287" s="61">
        <v>2022</v>
      </c>
      <c r="L287" s="63">
        <v>2021</v>
      </c>
      <c r="N287" s="55">
        <v>2021</v>
      </c>
    </row>
    <row r="288" spans="3:14" ht="12" customHeight="1">
      <c r="C288" s="148" t="s">
        <v>139</v>
      </c>
      <c r="D288" s="1"/>
      <c r="E288" s="1"/>
      <c r="F288" s="1"/>
      <c r="G288" s="1"/>
      <c r="H288" s="94">
        <f>+'IS and OCI'!F18</f>
        <v>35.552956000000023</v>
      </c>
      <c r="I288" s="94">
        <v>-29.948925760000009</v>
      </c>
      <c r="J288" s="94"/>
      <c r="K288" s="94">
        <f>+'IS and OCI'!J18</f>
        <v>72.864509190000035</v>
      </c>
      <c r="L288" s="94">
        <v>-39.63155409999996</v>
      </c>
      <c r="M288" s="94"/>
      <c r="N288" s="94">
        <v>-66.183986470000036</v>
      </c>
    </row>
    <row r="289" spans="2:14" ht="12" customHeight="1">
      <c r="C289" s="64" t="s">
        <v>18</v>
      </c>
      <c r="H289" s="96">
        <v>-1.752956</v>
      </c>
      <c r="I289" s="96">
        <v>1.0489257599999999</v>
      </c>
      <c r="J289" s="96"/>
      <c r="K289" s="96">
        <v>-1.2645091900000001</v>
      </c>
      <c r="L289" s="96">
        <v>-2.0684458999999999</v>
      </c>
      <c r="M289" s="96"/>
      <c r="N289" s="96">
        <v>5.5839864699999993</v>
      </c>
    </row>
    <row r="290" spans="2:14" ht="12" customHeight="1">
      <c r="C290" s="64" t="s">
        <v>83</v>
      </c>
      <c r="H290" s="96">
        <f>-H65</f>
        <v>0</v>
      </c>
      <c r="I290" s="96">
        <v>0</v>
      </c>
      <c r="J290" s="96"/>
      <c r="K290" s="96">
        <f>-K65</f>
        <v>0</v>
      </c>
      <c r="L290" s="96">
        <v>0</v>
      </c>
      <c r="M290" s="96"/>
      <c r="N290" s="96">
        <v>13.6</v>
      </c>
    </row>
    <row r="291" spans="2:14" ht="12" customHeight="1">
      <c r="C291" s="64" t="s">
        <v>220</v>
      </c>
      <c r="H291" s="96">
        <f>-'IS and OCI'!F15</f>
        <v>0</v>
      </c>
      <c r="I291" s="96">
        <v>0</v>
      </c>
      <c r="J291" s="96"/>
      <c r="K291" s="96">
        <f>-'IS and OCI'!J15</f>
        <v>-0.4</v>
      </c>
      <c r="L291" s="96">
        <v>0</v>
      </c>
      <c r="M291" s="96"/>
      <c r="N291" s="96">
        <v>15</v>
      </c>
    </row>
    <row r="292" spans="2:14" ht="12" customHeight="1">
      <c r="C292" s="59" t="s">
        <v>241</v>
      </c>
      <c r="D292" s="14"/>
      <c r="E292" s="14"/>
      <c r="F292" s="14"/>
      <c r="H292" s="97">
        <f>SUM(H288:H291)</f>
        <v>33.800000000000026</v>
      </c>
      <c r="I292" s="97">
        <f>SUM(I288:I291)</f>
        <v>-28.900000000000009</v>
      </c>
      <c r="J292" s="96"/>
      <c r="K292" s="97">
        <f>SUM(K288:K291)</f>
        <v>71.200000000000031</v>
      </c>
      <c r="L292" s="97">
        <f>SUM(L288:L291)</f>
        <v>-41.69999999999996</v>
      </c>
      <c r="M292" s="96"/>
      <c r="N292" s="97">
        <f>SUM(N288:N291)</f>
        <v>-32.000000000000036</v>
      </c>
    </row>
    <row r="293" spans="2:14" ht="12" customHeight="1">
      <c r="H293" s="96"/>
      <c r="I293" s="96"/>
      <c r="J293" s="96"/>
      <c r="K293" s="96"/>
      <c r="L293" s="96"/>
      <c r="M293" s="96"/>
      <c r="N293" s="96"/>
    </row>
    <row r="294" spans="2:14" ht="12" customHeight="1">
      <c r="H294" s="96"/>
      <c r="I294" s="96"/>
      <c r="J294" s="96"/>
      <c r="K294" s="96"/>
      <c r="L294" s="96"/>
      <c r="M294" s="96"/>
      <c r="N294" s="96"/>
    </row>
    <row r="296" spans="2:14">
      <c r="B296" s="282" t="s">
        <v>298</v>
      </c>
      <c r="C296" s="283"/>
    </row>
    <row r="298" spans="2:14" ht="15.75" thickBot="1">
      <c r="C298" s="106" t="s">
        <v>265</v>
      </c>
      <c r="D298" s="106"/>
      <c r="E298" s="106"/>
      <c r="F298" s="106"/>
      <c r="G298" s="106"/>
      <c r="H298" s="107"/>
      <c r="I298" s="106"/>
      <c r="J298" s="106"/>
      <c r="K298" s="106"/>
      <c r="L298" s="106"/>
      <c r="M298" s="13"/>
      <c r="N298" s="13"/>
    </row>
    <row r="299" spans="2:14">
      <c r="C299" s="65"/>
      <c r="D299" s="6"/>
      <c r="E299" s="6"/>
      <c r="F299" s="6"/>
      <c r="G299" s="6"/>
      <c r="H299" s="336" t="s">
        <v>256</v>
      </c>
      <c r="I299" s="337"/>
      <c r="J299" s="273"/>
      <c r="K299" s="339" t="s">
        <v>257</v>
      </c>
      <c r="L299" s="340"/>
      <c r="M299" s="7"/>
      <c r="N299" s="342" t="s">
        <v>263</v>
      </c>
    </row>
    <row r="300" spans="2:14">
      <c r="C300" s="83" t="s">
        <v>11</v>
      </c>
      <c r="D300" s="192"/>
      <c r="E300" s="192"/>
      <c r="F300" s="192"/>
      <c r="G300" s="6"/>
      <c r="H300" s="338"/>
      <c r="I300" s="338"/>
      <c r="J300" s="183"/>
      <c r="K300" s="341"/>
      <c r="L300" s="341"/>
      <c r="M300" s="7"/>
      <c r="N300" s="343"/>
    </row>
    <row r="301" spans="2:14">
      <c r="C301" s="284" t="s">
        <v>258</v>
      </c>
      <c r="D301" s="7"/>
      <c r="E301" s="7"/>
      <c r="F301" s="7"/>
      <c r="G301" s="7"/>
      <c r="H301" s="161"/>
      <c r="I301" s="161">
        <v>239.41843667241986</v>
      </c>
      <c r="J301" s="161"/>
      <c r="K301" s="161"/>
      <c r="L301" s="161">
        <v>108.6</v>
      </c>
      <c r="M301" s="11"/>
      <c r="N301" s="161">
        <f>+I301+L301</f>
        <v>348.01843667241985</v>
      </c>
    </row>
    <row r="302" spans="2:14">
      <c r="C302" s="284" t="s">
        <v>259</v>
      </c>
      <c r="D302" s="7"/>
      <c r="E302" s="7"/>
      <c r="F302" s="7"/>
      <c r="G302" s="7"/>
      <c r="H302" s="161"/>
      <c r="I302" s="161">
        <v>240.97992603933599</v>
      </c>
      <c r="J302" s="161"/>
      <c r="K302" s="161"/>
      <c r="L302" s="161">
        <v>144.69999999999999</v>
      </c>
      <c r="M302" s="11"/>
      <c r="N302" s="161">
        <f>+I302+L302</f>
        <v>385.67992603933601</v>
      </c>
    </row>
    <row r="303" spans="2:14">
      <c r="C303" s="284" t="s">
        <v>260</v>
      </c>
      <c r="D303" s="7"/>
      <c r="E303" s="7"/>
      <c r="F303" s="7"/>
      <c r="G303" s="7"/>
      <c r="H303" s="161"/>
      <c r="I303" s="161">
        <v>255.42944742276387</v>
      </c>
      <c r="J303" s="161"/>
      <c r="K303" s="161"/>
      <c r="L303" s="161">
        <v>154.6</v>
      </c>
      <c r="M303" s="11"/>
      <c r="N303" s="161">
        <f>+I303+L303</f>
        <v>410.02944742276384</v>
      </c>
    </row>
    <row r="304" spans="2:14">
      <c r="C304" s="284" t="s">
        <v>261</v>
      </c>
      <c r="D304" s="7"/>
      <c r="E304" s="7"/>
      <c r="F304" s="7"/>
      <c r="G304" s="7"/>
      <c r="H304" s="161"/>
      <c r="I304" s="161">
        <v>237.15625151494498</v>
      </c>
      <c r="J304" s="161"/>
      <c r="K304" s="161"/>
      <c r="L304" s="161">
        <v>188.8</v>
      </c>
      <c r="M304" s="11"/>
      <c r="N304" s="161">
        <f>+I304+L304</f>
        <v>425.956251514945</v>
      </c>
    </row>
    <row r="305" spans="3:14">
      <c r="C305" s="285" t="s">
        <v>262</v>
      </c>
      <c r="D305" s="192"/>
      <c r="E305" s="192"/>
      <c r="F305" s="192"/>
      <c r="G305" s="7"/>
      <c r="H305" s="286"/>
      <c r="I305" s="233">
        <v>202.09136399362848</v>
      </c>
      <c r="J305" s="11"/>
      <c r="K305" s="233"/>
      <c r="L305" s="233">
        <v>221.8</v>
      </c>
      <c r="M305" s="11"/>
      <c r="N305" s="233">
        <f>+I305+L305</f>
        <v>423.89136399362849</v>
      </c>
    </row>
    <row r="306" spans="3:14">
      <c r="J306" s="9"/>
      <c r="M306" s="9"/>
    </row>
    <row r="307" spans="3:14">
      <c r="J307" s="9"/>
      <c r="M307" s="9"/>
    </row>
    <row r="308" spans="3:14">
      <c r="J308" s="9"/>
    </row>
    <row r="309" spans="3:14" ht="15.75" thickBot="1">
      <c r="C309" s="106" t="s">
        <v>274</v>
      </c>
      <c r="D309" s="106"/>
      <c r="E309" s="106"/>
      <c r="F309" s="106"/>
      <c r="G309" s="106"/>
      <c r="H309" s="107"/>
      <c r="I309" s="106"/>
      <c r="J309" s="106"/>
      <c r="K309" s="106"/>
      <c r="L309" s="106"/>
      <c r="M309" s="13"/>
      <c r="N309" s="13"/>
    </row>
    <row r="310" spans="3:14">
      <c r="C310" s="65"/>
      <c r="D310" s="6"/>
      <c r="E310" s="6"/>
      <c r="F310" s="6"/>
      <c r="G310" s="6"/>
      <c r="H310" s="324" t="s">
        <v>10</v>
      </c>
      <c r="I310" s="324"/>
      <c r="J310" s="307"/>
      <c r="K310" s="318" t="s">
        <v>6</v>
      </c>
      <c r="L310" s="318"/>
      <c r="M310" s="7"/>
      <c r="N310" s="65" t="s">
        <v>112</v>
      </c>
    </row>
    <row r="311" spans="3:14">
      <c r="C311" s="65"/>
      <c r="D311" s="6"/>
      <c r="E311" s="6"/>
      <c r="F311" s="6"/>
      <c r="G311" s="6"/>
      <c r="H311" s="323" t="s">
        <v>2</v>
      </c>
      <c r="I311" s="323"/>
      <c r="J311" s="244"/>
      <c r="K311" s="319" t="s">
        <v>2</v>
      </c>
      <c r="L311" s="319"/>
      <c r="M311" s="192"/>
      <c r="N311" s="193" t="s">
        <v>3</v>
      </c>
    </row>
    <row r="312" spans="3:14">
      <c r="C312" s="83" t="s">
        <v>11</v>
      </c>
      <c r="D312" s="192"/>
      <c r="E312" s="192"/>
      <c r="F312" s="192"/>
      <c r="G312" s="6"/>
      <c r="H312" s="306">
        <v>2022</v>
      </c>
      <c r="I312" s="306">
        <v>2021</v>
      </c>
      <c r="J312" s="161"/>
      <c r="K312" s="306">
        <v>2022</v>
      </c>
      <c r="L312" s="306">
        <v>2021</v>
      </c>
      <c r="M312" s="6"/>
      <c r="N312" s="193">
        <v>2021</v>
      </c>
    </row>
    <row r="313" spans="3:14">
      <c r="C313" s="158" t="s">
        <v>245</v>
      </c>
      <c r="D313" s="6"/>
      <c r="E313" s="6"/>
      <c r="F313" s="6"/>
      <c r="G313" s="6"/>
      <c r="H313" s="161">
        <v>48.7</v>
      </c>
      <c r="I313" s="161">
        <v>154.6</v>
      </c>
      <c r="J313" s="161"/>
      <c r="K313" s="161">
        <v>108.6</v>
      </c>
      <c r="L313" s="161">
        <v>222.3</v>
      </c>
      <c r="M313" s="6"/>
      <c r="N313" s="161">
        <v>222.3</v>
      </c>
    </row>
    <row r="314" spans="3:14">
      <c r="C314" s="65" t="s">
        <v>246</v>
      </c>
      <c r="D314" s="6"/>
      <c r="E314" s="6"/>
      <c r="F314" s="6"/>
      <c r="G314" s="6"/>
      <c r="H314" s="161">
        <v>35.5</v>
      </c>
      <c r="I314" s="161">
        <v>35.1</v>
      </c>
      <c r="J314" s="161"/>
      <c r="K314" s="161">
        <v>86.9</v>
      </c>
      <c r="L314" s="161">
        <v>96.800000000000011</v>
      </c>
      <c r="M314" s="6"/>
      <c r="N314" s="161">
        <v>120.39999999999995</v>
      </c>
    </row>
    <row r="315" spans="3:14">
      <c r="C315" s="65" t="s">
        <v>275</v>
      </c>
      <c r="D315" s="6"/>
      <c r="E315" s="6"/>
      <c r="F315" s="6"/>
      <c r="G315" s="6"/>
      <c r="H315" s="161">
        <v>2</v>
      </c>
      <c r="I315" s="161">
        <v>0.3</v>
      </c>
      <c r="J315" s="161"/>
      <c r="K315" s="161">
        <v>2</v>
      </c>
      <c r="L315" s="161">
        <v>13.3</v>
      </c>
      <c r="M315" s="6"/>
      <c r="N315" s="161">
        <v>13.6</v>
      </c>
    </row>
    <row r="316" spans="3:14">
      <c r="C316" s="65" t="s">
        <v>247</v>
      </c>
      <c r="D316" s="6"/>
      <c r="E316" s="6"/>
      <c r="F316" s="6"/>
      <c r="G316" s="6"/>
      <c r="H316" s="161">
        <v>-19.400000000000006</v>
      </c>
      <c r="I316" s="161">
        <v>-45.3</v>
      </c>
      <c r="J316" s="6"/>
      <c r="K316" s="161">
        <v>-130.69999999999999</v>
      </c>
      <c r="L316" s="161">
        <v>-187.7</v>
      </c>
      <c r="M316" s="6"/>
      <c r="N316" s="161">
        <v>-247.7</v>
      </c>
    </row>
    <row r="317" spans="3:14">
      <c r="C317" s="309" t="s">
        <v>248</v>
      </c>
      <c r="D317" s="310"/>
      <c r="E317" s="310"/>
      <c r="F317" s="310"/>
      <c r="G317" s="6"/>
      <c r="H317" s="160">
        <f>SUM(H313:H316)</f>
        <v>66.8</v>
      </c>
      <c r="I317" s="160">
        <f>SUM(I313:I316)</f>
        <v>144.69999999999999</v>
      </c>
      <c r="J317" s="165"/>
      <c r="K317" s="160">
        <f>SUM(K313:K316)</f>
        <v>66.800000000000011</v>
      </c>
      <c r="L317" s="160">
        <f>SUM(L313:L316)</f>
        <v>144.70000000000005</v>
      </c>
      <c r="M317" s="6"/>
      <c r="N317" s="160">
        <f>SUM(N313:N316)</f>
        <v>108.59999999999997</v>
      </c>
    </row>
    <row r="318" spans="3:14">
      <c r="C318" s="335" t="str">
        <f>+C193</f>
        <v xml:space="preserve">* Includes revenue from sale to joint operations in the amount of $8.2 million and $12.9 million for Q3 2022 and Q3 2021, respectively. 
Year to date 2022 and 2021, revenue from sale to joint operations amounts to $25.9 million and $21.9 million, respectively. </v>
      </c>
      <c r="D318" s="335"/>
      <c r="E318" s="335"/>
      <c r="F318" s="335"/>
      <c r="G318" s="335"/>
      <c r="H318" s="335"/>
      <c r="I318" s="335"/>
      <c r="J318" s="335"/>
      <c r="K318" s="335"/>
      <c r="L318" s="335"/>
      <c r="M318" s="335"/>
      <c r="N318" s="335"/>
    </row>
    <row r="319" spans="3:14">
      <c r="C319" s="335"/>
      <c r="D319" s="335"/>
      <c r="E319" s="335"/>
      <c r="F319" s="335"/>
      <c r="G319" s="335"/>
      <c r="H319" s="335"/>
      <c r="I319" s="335"/>
      <c r="J319" s="335"/>
      <c r="K319" s="335"/>
      <c r="L319" s="335"/>
      <c r="M319" s="335"/>
      <c r="N319" s="335"/>
    </row>
    <row r="322" spans="3:14" ht="15.75" thickBot="1">
      <c r="C322" s="106" t="s">
        <v>271</v>
      </c>
      <c r="D322" s="106"/>
      <c r="E322" s="106"/>
      <c r="F322" s="106"/>
      <c r="G322" s="106"/>
      <c r="H322" s="107"/>
      <c r="I322" s="106"/>
      <c r="J322" s="106"/>
      <c r="K322" s="106"/>
      <c r="L322" s="106"/>
      <c r="M322" s="12"/>
      <c r="N322" s="12"/>
    </row>
    <row r="323" spans="3:14">
      <c r="E323" s="325"/>
      <c r="F323" s="325"/>
      <c r="G323" s="265"/>
      <c r="H323" s="325"/>
      <c r="I323" s="325"/>
      <c r="J323" s="308"/>
      <c r="K323" s="318" t="s">
        <v>6</v>
      </c>
      <c r="L323" s="318"/>
      <c r="M323" s="9"/>
      <c r="N323" s="3" t="s">
        <v>112</v>
      </c>
    </row>
    <row r="324" spans="3:14">
      <c r="D324" s="228"/>
      <c r="E324" s="228"/>
      <c r="F324" s="228"/>
      <c r="G324" s="228"/>
      <c r="H324" s="228"/>
      <c r="I324" s="228"/>
      <c r="J324" s="311"/>
      <c r="K324" s="319" t="s">
        <v>2</v>
      </c>
      <c r="L324" s="319"/>
      <c r="M324" s="102"/>
      <c r="N324" s="55" t="s">
        <v>3</v>
      </c>
    </row>
    <row r="325" spans="3:14">
      <c r="C325" s="227" t="s">
        <v>11</v>
      </c>
      <c r="D325" s="102"/>
      <c r="E325" s="230"/>
      <c r="F325" s="230"/>
      <c r="G325" s="230"/>
      <c r="H325" s="230"/>
      <c r="I325" s="230"/>
      <c r="J325" s="104"/>
      <c r="K325" s="226">
        <v>2022</v>
      </c>
      <c r="L325" s="226">
        <v>2021</v>
      </c>
      <c r="N325" s="55">
        <v>2021</v>
      </c>
    </row>
    <row r="326" spans="3:14">
      <c r="C326" s="228" t="s">
        <v>237</v>
      </c>
      <c r="E326" s="103"/>
      <c r="F326" s="103"/>
      <c r="G326" s="103"/>
      <c r="H326" s="103"/>
      <c r="I326" s="103"/>
      <c r="J326" s="104"/>
      <c r="K326" s="103">
        <v>105.9</v>
      </c>
      <c r="L326" s="103">
        <v>195.29999999999998</v>
      </c>
      <c r="N326" s="103">
        <v>140.9</v>
      </c>
    </row>
    <row r="327" spans="3:14">
      <c r="C327" s="228" t="s">
        <v>4</v>
      </c>
      <c r="E327" s="103"/>
      <c r="F327" s="103"/>
      <c r="G327" s="103"/>
      <c r="H327" s="103"/>
      <c r="I327" s="103"/>
      <c r="J327" s="104"/>
      <c r="K327" s="103">
        <v>214</v>
      </c>
      <c r="L327" s="103">
        <v>190.379926039336</v>
      </c>
      <c r="N327" s="103">
        <v>207.1</v>
      </c>
    </row>
    <row r="328" spans="3:14">
      <c r="C328" s="229" t="s">
        <v>238</v>
      </c>
      <c r="D328" s="5"/>
      <c r="E328" s="231"/>
      <c r="F328" s="231"/>
      <c r="G328" s="231"/>
      <c r="H328" s="231"/>
      <c r="I328" s="231"/>
      <c r="J328" s="104"/>
      <c r="K328" s="105">
        <f>SUM(K326:K327)</f>
        <v>319.89999999999998</v>
      </c>
      <c r="L328" s="105">
        <f>SUM(L326:L327)</f>
        <v>385.67992603933601</v>
      </c>
      <c r="N328" s="105">
        <f>SUM(N326:N327)</f>
        <v>348</v>
      </c>
    </row>
    <row r="329" spans="3:14">
      <c r="C329" s="228" t="s">
        <v>272</v>
      </c>
      <c r="E329" s="103"/>
      <c r="F329" s="103"/>
      <c r="G329" s="103"/>
      <c r="H329" s="103"/>
      <c r="I329" s="103"/>
      <c r="J329" s="104"/>
      <c r="K329" s="103">
        <v>66.8</v>
      </c>
      <c r="L329" s="103">
        <v>144.69999999999999</v>
      </c>
      <c r="N329" s="103">
        <v>108.6</v>
      </c>
    </row>
    <row r="330" spans="3:14">
      <c r="C330" s="229" t="s">
        <v>273</v>
      </c>
      <c r="D330" s="5"/>
      <c r="E330" s="231"/>
      <c r="F330" s="231"/>
      <c r="G330" s="231"/>
      <c r="H330" s="231"/>
      <c r="I330" s="231"/>
      <c r="J330" s="104"/>
      <c r="K330" s="105">
        <f>+K328-K329</f>
        <v>253.09999999999997</v>
      </c>
      <c r="L330" s="105">
        <f>+L328-L329</f>
        <v>240.97992603933602</v>
      </c>
      <c r="M330" s="105"/>
      <c r="N330" s="105">
        <f>+N328-N329</f>
        <v>239.4</v>
      </c>
    </row>
    <row r="332" spans="3:14" ht="15.75" thickBot="1">
      <c r="C332" s="12" t="s">
        <v>255</v>
      </c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51"/>
    </row>
    <row r="333" spans="3:14">
      <c r="I333" s="274">
        <v>2022</v>
      </c>
      <c r="J333" s="176"/>
      <c r="K333" s="274">
        <v>2023</v>
      </c>
    </row>
    <row r="334" spans="3:14">
      <c r="C334" s="227" t="s">
        <v>11</v>
      </c>
      <c r="D334" s="102"/>
      <c r="E334" s="102"/>
      <c r="F334" s="232"/>
      <c r="G334" s="232"/>
      <c r="H334" s="232"/>
      <c r="I334" s="275" t="s">
        <v>1</v>
      </c>
      <c r="J334" s="276"/>
      <c r="K334" s="276" t="s">
        <v>0</v>
      </c>
      <c r="L334" s="275" t="s">
        <v>239</v>
      </c>
      <c r="M334" s="217"/>
      <c r="N334" s="232" t="s">
        <v>57</v>
      </c>
    </row>
    <row r="335" spans="3:14">
      <c r="C335" s="278" t="s">
        <v>240</v>
      </c>
      <c r="D335" s="5"/>
      <c r="E335" s="5"/>
      <c r="F335" s="279"/>
      <c r="G335" s="280"/>
      <c r="H335" s="279"/>
      <c r="I335" s="280">
        <v>8.4</v>
      </c>
      <c r="J335" s="280"/>
      <c r="K335" s="280">
        <v>13.7</v>
      </c>
      <c r="L335" s="280">
        <v>83.8</v>
      </c>
      <c r="M335" s="277"/>
      <c r="N335" s="281">
        <f>SUM(G335:M335)</f>
        <v>105.9</v>
      </c>
    </row>
  </sheetData>
  <mergeCells count="82">
    <mergeCell ref="K74:L74"/>
    <mergeCell ref="K73:L73"/>
    <mergeCell ref="H74:J74"/>
    <mergeCell ref="K273:L273"/>
    <mergeCell ref="H274:J274"/>
    <mergeCell ref="K274:L274"/>
    <mergeCell ref="K140:L140"/>
    <mergeCell ref="H243:J243"/>
    <mergeCell ref="K243:L243"/>
    <mergeCell ref="H244:J244"/>
    <mergeCell ref="K226:L226"/>
    <mergeCell ref="K201:L201"/>
    <mergeCell ref="K219:L219"/>
    <mergeCell ref="H182:I182"/>
    <mergeCell ref="H310:I310"/>
    <mergeCell ref="K310:L310"/>
    <mergeCell ref="C193:N194"/>
    <mergeCell ref="H299:I300"/>
    <mergeCell ref="K299:L300"/>
    <mergeCell ref="N299:N300"/>
    <mergeCell ref="H285:J285"/>
    <mergeCell ref="K285:L285"/>
    <mergeCell ref="K10:L10"/>
    <mergeCell ref="H11:J11"/>
    <mergeCell ref="K11:L11"/>
    <mergeCell ref="H23:J23"/>
    <mergeCell ref="K23:L23"/>
    <mergeCell ref="H22:J22"/>
    <mergeCell ref="K22:L22"/>
    <mergeCell ref="H10:J10"/>
    <mergeCell ref="H73:J73"/>
    <mergeCell ref="H40:J40"/>
    <mergeCell ref="K40:L40"/>
    <mergeCell ref="K114:L114"/>
    <mergeCell ref="H115:J115"/>
    <mergeCell ref="K115:L115"/>
    <mergeCell ref="K96:L96"/>
    <mergeCell ref="H96:J96"/>
    <mergeCell ref="C80:N80"/>
    <mergeCell ref="H114:J114"/>
    <mergeCell ref="H41:J41"/>
    <mergeCell ref="K41:L41"/>
    <mergeCell ref="H61:J61"/>
    <mergeCell ref="K61:L61"/>
    <mergeCell ref="K60:L60"/>
    <mergeCell ref="H60:J60"/>
    <mergeCell ref="H95:J95"/>
    <mergeCell ref="K95:L95"/>
    <mergeCell ref="H86:J86"/>
    <mergeCell ref="K86:L86"/>
    <mergeCell ref="H85:J85"/>
    <mergeCell ref="K85:L85"/>
    <mergeCell ref="K244:L244"/>
    <mergeCell ref="H126:J126"/>
    <mergeCell ref="K126:L126"/>
    <mergeCell ref="H127:J127"/>
    <mergeCell ref="K127:L127"/>
    <mergeCell ref="H140:J140"/>
    <mergeCell ref="K181:L181"/>
    <mergeCell ref="H141:J141"/>
    <mergeCell ref="K141:L141"/>
    <mergeCell ref="H150:J150"/>
    <mergeCell ref="K150:L150"/>
    <mergeCell ref="H151:J151"/>
    <mergeCell ref="K151:L151"/>
    <mergeCell ref="K167:L167"/>
    <mergeCell ref="H181:J181"/>
    <mergeCell ref="K182:L182"/>
    <mergeCell ref="H257:J257"/>
    <mergeCell ref="K257:L257"/>
    <mergeCell ref="E323:F323"/>
    <mergeCell ref="K323:L323"/>
    <mergeCell ref="K324:L324"/>
    <mergeCell ref="H323:I323"/>
    <mergeCell ref="H311:I311"/>
    <mergeCell ref="K311:L311"/>
    <mergeCell ref="C318:N319"/>
    <mergeCell ref="H286:J286"/>
    <mergeCell ref="K286:L286"/>
    <mergeCell ref="H258:J258"/>
    <mergeCell ref="K258:L258"/>
    <mergeCell ref="H273:J27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IS and OCI</vt:lpstr>
      <vt:lpstr>BS</vt:lpstr>
      <vt:lpstr>Equity</vt:lpstr>
      <vt:lpstr>CF</vt:lpstr>
      <vt:lpstr>Key tables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2022-10-25T11:53:35Z</dcterms:created>
  <dcterms:modified xsi:type="dcterms:W3CDTF">2022-10-25T12:34:17Z</dcterms:modified>
</cp:coreProperties>
</file>