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50" windowWidth="20730" windowHeight="8370"/>
  </bookViews>
  <sheets>
    <sheet name="IS" sheetId="5" r:id="rId1"/>
    <sheet name="OCI &amp; BS" sheetId="6" r:id="rId2"/>
    <sheet name="Equity" sheetId="9" r:id="rId3"/>
    <sheet name="CF" sheetId="8" r:id="rId4"/>
    <sheet name="Notes" sheetId="7" r:id="rId5"/>
  </sheets>
  <definedNames>
    <definedName name="_xlnm.Print_Area" localSheetId="3">CF!$A$1:$Q$45</definedName>
    <definedName name="_xlnm.Print_Area" localSheetId="2">Equity!$A$1:$O$35</definedName>
    <definedName name="_xlnm.Print_Area" localSheetId="0">IS!$A$1:$T$61</definedName>
    <definedName name="_xlnm.Print_Area" localSheetId="4">Notes!$A$1:$N$212</definedName>
    <definedName name="_xlnm.Print_Area" localSheetId="1">'OCI &amp; BS'!$A$1:$N$82</definedName>
  </definedNames>
  <calcPr calcId="145621"/>
</workbook>
</file>

<file path=xl/calcChain.xml><?xml version="1.0" encoding="utf-8"?>
<calcChain xmlns="http://schemas.openxmlformats.org/spreadsheetml/2006/main">
  <c r="J33" i="9" l="1"/>
  <c r="F147" i="7" l="1"/>
  <c r="F134" i="7"/>
  <c r="J115" i="7" l="1"/>
  <c r="J99" i="7"/>
  <c r="F115" i="7"/>
  <c r="F99" i="7"/>
  <c r="F15" i="5" l="1"/>
  <c r="J33" i="8" l="1"/>
  <c r="J35" i="8"/>
  <c r="J34" i="8"/>
  <c r="F77" i="7" l="1"/>
  <c r="F75" i="7"/>
  <c r="F101" i="7" l="1"/>
  <c r="F100" i="7"/>
  <c r="J66" i="7"/>
  <c r="F50" i="7" l="1"/>
  <c r="F40" i="8" l="1"/>
  <c r="J40" i="8"/>
  <c r="G54" i="6" l="1"/>
  <c r="F116" i="7" l="1"/>
  <c r="H41" i="7" l="1"/>
  <c r="H18" i="5"/>
  <c r="L23" i="5" l="1"/>
  <c r="J76" i="7" l="1"/>
  <c r="J75" i="7"/>
  <c r="L18" i="5"/>
  <c r="J79" i="7" l="1"/>
  <c r="H79" i="7"/>
  <c r="L79" i="7"/>
  <c r="F79" i="7"/>
  <c r="F78" i="7" l="1"/>
  <c r="J17" i="5" l="1"/>
  <c r="J16" i="5"/>
  <c r="F17" i="5"/>
  <c r="F16" i="5"/>
  <c r="L180" i="7" l="1"/>
  <c r="H180" i="7"/>
  <c r="J144" i="7" l="1"/>
  <c r="J143" i="7"/>
  <c r="J77" i="7"/>
  <c r="J78" i="7" s="1"/>
  <c r="J42" i="7"/>
  <c r="J10" i="5" s="1"/>
  <c r="H116" i="7" l="1"/>
  <c r="H78" i="7"/>
  <c r="L41" i="7"/>
  <c r="F22" i="8"/>
  <c r="F31" i="8"/>
  <c r="J31" i="8"/>
  <c r="L40" i="8"/>
  <c r="L31" i="8"/>
  <c r="H164" i="7"/>
  <c r="H163" i="7"/>
  <c r="H161" i="7"/>
  <c r="H160" i="7"/>
  <c r="L147" i="7"/>
  <c r="L146" i="7"/>
  <c r="L145" i="7"/>
  <c r="L144" i="7"/>
  <c r="L143" i="7"/>
  <c r="L141" i="7"/>
  <c r="H134" i="7"/>
  <c r="H133" i="7"/>
  <c r="L111" i="7"/>
  <c r="L102" i="7"/>
  <c r="L78" i="7"/>
  <c r="L66" i="7"/>
  <c r="L55" i="7"/>
  <c r="K7" i="6"/>
  <c r="K8" i="6"/>
  <c r="K15" i="6"/>
  <c r="K26" i="6"/>
  <c r="G35" i="6"/>
  <c r="F41" i="8" l="1"/>
  <c r="K27" i="6"/>
  <c r="H166" i="7"/>
  <c r="L42" i="7"/>
  <c r="L10" i="5" s="1"/>
  <c r="L116" i="7"/>
  <c r="L80" i="7"/>
  <c r="H135" i="7"/>
  <c r="L148" i="7"/>
  <c r="L22" i="8"/>
  <c r="L41" i="8" s="1"/>
  <c r="L43" i="8" s="1"/>
  <c r="D34" i="9" l="1"/>
  <c r="F34" i="9"/>
  <c r="H34" i="9"/>
  <c r="N28" i="9" l="1"/>
  <c r="N11" i="9" l="1"/>
  <c r="J147" i="7" l="1"/>
  <c r="J146" i="7"/>
  <c r="J145" i="7"/>
  <c r="J141" i="7"/>
  <c r="J140" i="7"/>
  <c r="J139" i="7"/>
  <c r="F140" i="7"/>
  <c r="F139" i="7"/>
  <c r="F123" i="7"/>
  <c r="J116" i="7"/>
  <c r="J22" i="5" s="1"/>
  <c r="J108" i="7"/>
  <c r="J107" i="7"/>
  <c r="J102" i="7"/>
  <c r="J21" i="5" s="1"/>
  <c r="J96" i="7"/>
  <c r="J95" i="7"/>
  <c r="F108" i="7"/>
  <c r="F107" i="7"/>
  <c r="F96" i="7"/>
  <c r="F95" i="7"/>
  <c r="J72" i="7"/>
  <c r="J71" i="7"/>
  <c r="F72" i="7"/>
  <c r="F71" i="7"/>
  <c r="J148" i="7"/>
  <c r="J73" i="7"/>
  <c r="J13" i="5"/>
  <c r="J62" i="7"/>
  <c r="J61" i="7"/>
  <c r="J60" i="7"/>
  <c r="F61" i="7"/>
  <c r="F60" i="7"/>
  <c r="F47" i="7"/>
  <c r="F46" i="7"/>
  <c r="F34" i="7"/>
  <c r="F157" i="7" s="1"/>
  <c r="F33" i="7"/>
  <c r="J47" i="7"/>
  <c r="J46" i="7"/>
  <c r="J55" i="7"/>
  <c r="J19" i="5" s="1"/>
  <c r="J48" i="7"/>
  <c r="J34" i="7"/>
  <c r="J33" i="7"/>
  <c r="J22" i="8"/>
  <c r="J5" i="8"/>
  <c r="J80" i="7" l="1"/>
  <c r="J15" i="5" s="1"/>
  <c r="L26" i="9"/>
  <c r="L34" i="9" s="1"/>
  <c r="J41" i="8"/>
  <c r="J43" i="8" s="1"/>
  <c r="N27" i="9"/>
  <c r="N12" i="9" l="1"/>
  <c r="I76" i="6" l="1"/>
  <c r="I80" i="6" s="1"/>
  <c r="I69" i="6"/>
  <c r="I64" i="6"/>
  <c r="I54" i="6"/>
  <c r="I45" i="6"/>
  <c r="I55" i="6" l="1"/>
  <c r="I81" i="6"/>
  <c r="M19" i="6"/>
  <c r="M18" i="6"/>
  <c r="J18" i="5" l="1"/>
  <c r="J23" i="5"/>
  <c r="J25" i="5" l="1"/>
  <c r="K11" i="6" s="1"/>
  <c r="K28" i="6" s="1"/>
  <c r="F133" i="7"/>
  <c r="F135" i="7" s="1"/>
  <c r="J26" i="9" l="1"/>
  <c r="J34" i="9" s="1"/>
  <c r="M26" i="6"/>
  <c r="I26" i="6"/>
  <c r="G26" i="6"/>
  <c r="M15" i="6" l="1"/>
  <c r="L25" i="5"/>
  <c r="M11" i="6" s="1"/>
  <c r="H146" i="7" l="1"/>
  <c r="F146" i="7"/>
  <c r="F102" i="7"/>
  <c r="F21" i="5" s="1"/>
  <c r="H102" i="7"/>
  <c r="H40" i="8" l="1"/>
  <c r="H31" i="8"/>
  <c r="H22" i="8"/>
  <c r="H41" i="8" l="1"/>
  <c r="H43" i="8" s="1"/>
  <c r="H147" i="7" l="1"/>
  <c r="H144" i="7"/>
  <c r="H145" i="7"/>
  <c r="H143" i="7" l="1"/>
  <c r="M27" i="6" l="1"/>
  <c r="M28" i="6" s="1"/>
  <c r="H80" i="7" l="1"/>
  <c r="H148" i="7"/>
  <c r="G36" i="6"/>
  <c r="M8" i="6"/>
  <c r="F163" i="7" l="1"/>
  <c r="F22" i="5" l="1"/>
  <c r="F164" i="7" l="1"/>
  <c r="F145" i="7" l="1"/>
  <c r="I15" i="6"/>
  <c r="G15" i="6"/>
  <c r="J14" i="9" l="1"/>
  <c r="L14" i="9"/>
  <c r="E34" i="9" l="1"/>
  <c r="G34" i="9"/>
  <c r="N34" i="9" s="1"/>
  <c r="I34" i="9"/>
  <c r="K34" i="9"/>
  <c r="F161" i="7" l="1"/>
  <c r="F160" i="7"/>
  <c r="F144" i="7"/>
  <c r="F143" i="7"/>
  <c r="F80" i="7" l="1"/>
  <c r="F148" i="7"/>
  <c r="N33" i="9" l="1"/>
  <c r="N32" i="9"/>
  <c r="N31" i="9"/>
  <c r="N30" i="9"/>
  <c r="N29" i="9"/>
  <c r="N9" i="9"/>
  <c r="N10" i="9"/>
  <c r="N13" i="9"/>
  <c r="H14" i="9"/>
  <c r="F14" i="9"/>
  <c r="D14" i="9"/>
  <c r="G74" i="6" l="1"/>
  <c r="G75" i="6"/>
  <c r="G73" i="6"/>
  <c r="N14" i="9"/>
  <c r="G79" i="6"/>
  <c r="F5" i="8" l="1"/>
  <c r="G7" i="6"/>
  <c r="I8" i="6" l="1"/>
  <c r="G8" i="6"/>
  <c r="H42" i="7"/>
  <c r="H10" i="5" s="1"/>
  <c r="F48" i="7"/>
  <c r="H48" i="7"/>
  <c r="H55" i="7"/>
  <c r="F62" i="7"/>
  <c r="H62" i="7"/>
  <c r="F66" i="7"/>
  <c r="F13" i="5" s="1"/>
  <c r="H66" i="7"/>
  <c r="F73" i="7"/>
  <c r="H73" i="7"/>
  <c r="F141" i="7"/>
  <c r="H141" i="7"/>
  <c r="F158" i="7"/>
  <c r="I27" i="6" l="1"/>
  <c r="F42" i="7"/>
  <c r="F10" i="5" s="1"/>
  <c r="F166" i="7"/>
  <c r="G27" i="6"/>
  <c r="G78" i="6" s="1"/>
  <c r="F55" i="7"/>
  <c r="F19" i="5" s="1"/>
  <c r="H23" i="5" l="1"/>
  <c r="H25" i="5" s="1"/>
  <c r="F43" i="8"/>
  <c r="F18" i="5" l="1"/>
  <c r="G64" i="6"/>
  <c r="I11" i="6" l="1"/>
  <c r="I28" i="6" l="1"/>
  <c r="G45" i="6" l="1"/>
  <c r="G55" i="6" s="1"/>
  <c r="G69" i="6"/>
  <c r="F23" i="5" l="1"/>
  <c r="F25" i="5" s="1"/>
  <c r="G11" i="6" l="1"/>
  <c r="G28" i="6" l="1"/>
  <c r="G76" i="6"/>
  <c r="G80" i="6" l="1"/>
  <c r="G81" i="6" s="1"/>
  <c r="N26" i="9"/>
  <c r="G77" i="6" l="1"/>
</calcChain>
</file>

<file path=xl/sharedStrings.xml><?xml version="1.0" encoding="utf-8"?>
<sst xmlns="http://schemas.openxmlformats.org/spreadsheetml/2006/main" count="450" uniqueCount="312">
  <si>
    <t xml:space="preserve"> </t>
  </si>
  <si>
    <t xml:space="preserve">      </t>
  </si>
  <si>
    <t>December 31,</t>
  </si>
  <si>
    <t>Cash and cash equivalents</t>
  </si>
  <si>
    <t>Income taxes payable</t>
  </si>
  <si>
    <t>Other long-term liabilities</t>
  </si>
  <si>
    <t xml:space="preserve">Depreciation and amortization </t>
  </si>
  <si>
    <t>Quarter ended</t>
  </si>
  <si>
    <t>Other current assets</t>
  </si>
  <si>
    <t xml:space="preserve">   Total assets</t>
  </si>
  <si>
    <t>LIABILITIES AND SHAREHOLDERS' EQUITY</t>
  </si>
  <si>
    <t>Long-term debt</t>
  </si>
  <si>
    <t>Accounts payable</t>
  </si>
  <si>
    <t>ASSETS</t>
  </si>
  <si>
    <t>Interest expense</t>
  </si>
  <si>
    <t>Restricted cash</t>
  </si>
  <si>
    <t>Short-term debt and current portion of long-term debt</t>
  </si>
  <si>
    <t xml:space="preserve">   Total current liabilities</t>
  </si>
  <si>
    <t xml:space="preserve">Revenues </t>
  </si>
  <si>
    <t xml:space="preserve">          Total current assets</t>
  </si>
  <si>
    <t xml:space="preserve">          Total shareholders' equity</t>
  </si>
  <si>
    <t xml:space="preserve">    Total liabilities and shareholders' equity</t>
  </si>
  <si>
    <t>Year ended</t>
  </si>
  <si>
    <t>Total operating expenses</t>
  </si>
  <si>
    <t>Additional paid-in capital</t>
  </si>
  <si>
    <t xml:space="preserve">Accumulated earnings </t>
  </si>
  <si>
    <t xml:space="preserve">   Total long-term liabilities</t>
  </si>
  <si>
    <t>Goodwill</t>
  </si>
  <si>
    <t>Deferred tax liabilities</t>
  </si>
  <si>
    <t>Deferred tax assets</t>
  </si>
  <si>
    <t>Earnings per share, to ordinary equity holders of PGS ASA:</t>
  </si>
  <si>
    <t>- Basic</t>
  </si>
  <si>
    <t>Current assets:</t>
  </si>
  <si>
    <t>Accounts receivable</t>
  </si>
  <si>
    <t>Accrued revenues and other receivables</t>
  </si>
  <si>
    <t>Long-term assets:</t>
  </si>
  <si>
    <t>Property and equipment</t>
  </si>
  <si>
    <t>Other intangible assets</t>
  </si>
  <si>
    <t>Current liabilities:</t>
  </si>
  <si>
    <t>Long-term liabilities:</t>
  </si>
  <si>
    <t>Shareholders' equity:</t>
  </si>
  <si>
    <t>Paid-in capital:</t>
  </si>
  <si>
    <t xml:space="preserve">     Total paid-in capital</t>
  </si>
  <si>
    <t xml:space="preserve">  </t>
  </si>
  <si>
    <t>Petroleum Geo-Services ASA and Subsidiaries</t>
  </si>
  <si>
    <t>Cash flow hedges</t>
  </si>
  <si>
    <t>Deferred tax on cash flow hedges</t>
  </si>
  <si>
    <t>Translation adjustments and other</t>
  </si>
  <si>
    <t xml:space="preserve">Common stock; par value NOK 3; </t>
  </si>
  <si>
    <t xml:space="preserve">   Treasury shares, par value</t>
  </si>
  <si>
    <t>Note</t>
  </si>
  <si>
    <t>4</t>
  </si>
  <si>
    <t xml:space="preserve">Cost of sales </t>
  </si>
  <si>
    <t xml:space="preserve">Research and development costs </t>
  </si>
  <si>
    <t xml:space="preserve">Selling, general and administrative costs </t>
  </si>
  <si>
    <t xml:space="preserve"> Weighted average basic shares outstanding</t>
  </si>
  <si>
    <t>Liabilities held-for-sale</t>
  </si>
  <si>
    <t>Non-controlling interests</t>
  </si>
  <si>
    <t>MultiClient library</t>
  </si>
  <si>
    <t xml:space="preserve">   issued and outstanding 217,799,997 shares </t>
  </si>
  <si>
    <t xml:space="preserve">     Total</t>
  </si>
  <si>
    <t>Interest bearing receivables</t>
  </si>
  <si>
    <t>Restricted cash (current and long-term)</t>
  </si>
  <si>
    <t>(a)</t>
  </si>
  <si>
    <t>Exercise employee share options</t>
  </si>
  <si>
    <t>Acquired treasury shares</t>
  </si>
  <si>
    <t>Total comprehensive income</t>
  </si>
  <si>
    <t>equity</t>
  </si>
  <si>
    <t>capital</t>
  </si>
  <si>
    <t>par value</t>
  </si>
  <si>
    <t>Shareholders'</t>
  </si>
  <si>
    <t>earnings</t>
  </si>
  <si>
    <t>paid-in</t>
  </si>
  <si>
    <t>shares</t>
  </si>
  <si>
    <t>stock</t>
  </si>
  <si>
    <t>Accumulated</t>
  </si>
  <si>
    <t>Additional</t>
  </si>
  <si>
    <t>Treasury</t>
  </si>
  <si>
    <t>Common</t>
  </si>
  <si>
    <t>Gains (losses) arising during the period</t>
  </si>
  <si>
    <t>(c)</t>
  </si>
  <si>
    <t>(b)</t>
  </si>
  <si>
    <t>Amortization of MultiClient library (c)</t>
  </si>
  <si>
    <t>Capitalized interest in MultiClient library (b)</t>
  </si>
  <si>
    <t>Cash investment in MultiClient library (a)</t>
  </si>
  <si>
    <t>MultiClient late sales</t>
  </si>
  <si>
    <t xml:space="preserve">     MultiClient library, net</t>
  </si>
  <si>
    <t>Surveys in progress</t>
  </si>
  <si>
    <t xml:space="preserve">     Completed surveys</t>
  </si>
  <si>
    <t>Completed during 2011</t>
  </si>
  <si>
    <t>Completed during 2010</t>
  </si>
  <si>
    <t>Completed during 2009</t>
  </si>
  <si>
    <t>Completed during 2008</t>
  </si>
  <si>
    <t>The net book-value of the MultiClient library by year of completion is as follows:</t>
  </si>
  <si>
    <t xml:space="preserve">Other  </t>
  </si>
  <si>
    <t>Interest income</t>
  </si>
  <si>
    <t>Capitalized interest, construction in progress</t>
  </si>
  <si>
    <t>Capitalized interest, MultiClient library</t>
  </si>
  <si>
    <t>Interest expense, gross</t>
  </si>
  <si>
    <t>Amortization of MultiClient library</t>
  </si>
  <si>
    <t xml:space="preserve">Gross depreciation </t>
  </si>
  <si>
    <t>Capitalized development costs</t>
  </si>
  <si>
    <t>Research and development costs, gross</t>
  </si>
  <si>
    <t>Amortization of MultiClient library (a)</t>
  </si>
  <si>
    <t>Depreciation and amortization (a)</t>
  </si>
  <si>
    <t>Other operating income</t>
  </si>
  <si>
    <t>EBITDA</t>
  </si>
  <si>
    <t>Total Operating profit:</t>
  </si>
  <si>
    <t xml:space="preserve">     Marine revenues</t>
  </si>
  <si>
    <t xml:space="preserve">     - Other</t>
  </si>
  <si>
    <t xml:space="preserve">     - MultiClient late sales</t>
  </si>
  <si>
    <t xml:space="preserve">     - MultiClient pre-funding</t>
  </si>
  <si>
    <t xml:space="preserve">     - Contract seismic</t>
  </si>
  <si>
    <t>Marine revenues by service type:</t>
  </si>
  <si>
    <t>Note 2 - Basis of presentation</t>
  </si>
  <si>
    <t>Note 1 - General</t>
  </si>
  <si>
    <t>Cash and cash equivalents at end of period</t>
  </si>
  <si>
    <t>Cash and cash equivalents at beginning of period</t>
  </si>
  <si>
    <t>Interest paid</t>
  </si>
  <si>
    <t>Proceeds from sale of treasury shares</t>
  </si>
  <si>
    <t>Purchase of treasury shares</t>
  </si>
  <si>
    <t>Investment in other intangible assets</t>
  </si>
  <si>
    <t xml:space="preserve"> Capital expenditures, discontinued operations</t>
  </si>
  <si>
    <t>Investment in MultiClient library</t>
  </si>
  <si>
    <t>Increase (decrease) in accounts payable</t>
  </si>
  <si>
    <t>Other items</t>
  </si>
  <si>
    <t xml:space="preserve"> Income taxes paid</t>
  </si>
  <si>
    <t>Other comprehensive income (loss) of associated companies</t>
  </si>
  <si>
    <t>Attributable to equity holders of PGS ASA</t>
  </si>
  <si>
    <t>Transferred shares, share bonus</t>
  </si>
  <si>
    <t>Transferred shares, conversion of convertible notes</t>
  </si>
  <si>
    <t>Completed during 2012</t>
  </si>
  <si>
    <t xml:space="preserve">Dividend paid  </t>
  </si>
  <si>
    <t xml:space="preserve">Net income (loss) attributable to non-controlling interests </t>
  </si>
  <si>
    <t xml:space="preserve">Research and development costs, net of capitalized portion were as follows: </t>
  </si>
  <si>
    <t>Depreciation and amortization consists of the following:</t>
  </si>
  <si>
    <t>Key figures MultiClient library:</t>
  </si>
  <si>
    <t>Summary of net interest bearing debt:</t>
  </si>
  <si>
    <t>Income before income tax expense</t>
  </si>
  <si>
    <t>Income tax expense</t>
  </si>
  <si>
    <t>Net income to equity holders of PGS ASA</t>
  </si>
  <si>
    <t>Net income for the period</t>
  </si>
  <si>
    <t>Total comprehensive income to equity holders of PGS ASA</t>
  </si>
  <si>
    <t>Other long-term assets</t>
  </si>
  <si>
    <t>7</t>
  </si>
  <si>
    <t xml:space="preserve"> Condensed Consolidated Statements of Operations</t>
  </si>
  <si>
    <t xml:space="preserve">Condensed Consolidated Statements of Financial Position </t>
  </si>
  <si>
    <t>(Increase) decrease in accounts receivable, accrued revenues &amp; other receivables</t>
  </si>
  <si>
    <t>Investment in property and equipment</t>
  </si>
  <si>
    <t>Net cash (used in) provided by financing activities</t>
  </si>
  <si>
    <t>Condensed Consolidated Statements of Cash Flows</t>
  </si>
  <si>
    <t>Currency exchange gain (loss)</t>
  </si>
  <si>
    <t>From Equity tab</t>
  </si>
  <si>
    <t xml:space="preserve">EBITDA by Quarter  </t>
  </si>
  <si>
    <t>Change in other long-term items related to operating activities</t>
  </si>
  <si>
    <t>Investment in other current -and long-term assets</t>
  </si>
  <si>
    <t>Depreciation, amortization and impairment of long-term assets</t>
  </si>
  <si>
    <t>Presented combined in the condensed consolidated statements of operations.</t>
  </si>
  <si>
    <t>See condensed consolidated statements of cash flows.</t>
  </si>
  <si>
    <t>Completed during 2013</t>
  </si>
  <si>
    <t>Actuarial gains (losses) on defined benefit pensions plans</t>
  </si>
  <si>
    <t>Items that will not be reclassified to statements of operations</t>
  </si>
  <si>
    <t>(In millions of US dollars, except share data)</t>
  </si>
  <si>
    <t>(In millions of US dollars)</t>
  </si>
  <si>
    <t>(In millions US of dollars)</t>
  </si>
  <si>
    <t>Operating profit/EBIT</t>
  </si>
  <si>
    <t>See note 6.</t>
  </si>
  <si>
    <t>Income tax effect on actuarial gains and losses</t>
  </si>
  <si>
    <t>- Diluted</t>
  </si>
  <si>
    <t xml:space="preserve"> Weighted average diluted shares outstanding</t>
  </si>
  <si>
    <t>Other comprehensive income:</t>
  </si>
  <si>
    <t>Proceeds, net of deferred loan costs, from issuance of long-term debt</t>
  </si>
  <si>
    <t xml:space="preserve"> Other comprehensive income for the period, net of tax</t>
  </si>
  <si>
    <t>Cash flows (used in) provided by financing activities:</t>
  </si>
  <si>
    <t xml:space="preserve">                                    Revenues by Quarter</t>
  </si>
  <si>
    <t xml:space="preserve">  MUSD</t>
  </si>
  <si>
    <t>Revaluation of shares available-for-sale</t>
  </si>
  <si>
    <t>of operations</t>
  </si>
  <si>
    <t xml:space="preserve">Items that may be subsequently reclassified to statements </t>
  </si>
  <si>
    <t>Net income (loss) attributable to non-controlling interest</t>
  </si>
  <si>
    <t>amounts</t>
  </si>
  <si>
    <t xml:space="preserve">Total forward exchange contracts (hedge) </t>
  </si>
  <si>
    <t xml:space="preserve">Total forward exchange contracts (non-hedge) </t>
  </si>
  <si>
    <t>Interest rate swaps (hedge)</t>
  </si>
  <si>
    <t>Debt with fixed interest rate</t>
  </si>
  <si>
    <t>Debt with variable interest rate</t>
  </si>
  <si>
    <t>Carrying</t>
  </si>
  <si>
    <t xml:space="preserve">Notional  </t>
  </si>
  <si>
    <t>values</t>
  </si>
  <si>
    <t>Total forward exchange contracts</t>
  </si>
  <si>
    <t>Fair</t>
  </si>
  <si>
    <t>The carrying amounts of cash and cash equivalents, restricted cash, accounts receivable, accrued revenues and other receivables, other current assets accounts</t>
  </si>
  <si>
    <t xml:space="preserve">                                                 MUSD</t>
  </si>
  <si>
    <t>MultiClient pre-funding revenue</t>
  </si>
  <si>
    <t>The chief operating decision maker reviews Contract and MultiClient as separate operating segments, however, as the two operating segments meet the aggregation</t>
  </si>
  <si>
    <t>Interest expense consists of the following:</t>
  </si>
  <si>
    <t>Other financial expense, net</t>
  </si>
  <si>
    <t>Other financial expense, net consists of the following:</t>
  </si>
  <si>
    <t>Interest rate swaps (non-hedge)</t>
  </si>
  <si>
    <t xml:space="preserve">                                                   </t>
  </si>
  <si>
    <t>Net change in deferred steaming depreciation costs</t>
  </si>
  <si>
    <t>Depreciation capitalized and deferred, net</t>
  </si>
  <si>
    <t>Depreciation capitalized in MC</t>
  </si>
  <si>
    <t>Adjustment for deferred loan costs (offset in long-term debt)</t>
  </si>
  <si>
    <t>The carrying amounts and the estimated fair values of debt and derivative instruments are summarized as follows:</t>
  </si>
  <si>
    <t>Total interest rate swaps</t>
  </si>
  <si>
    <t>The Company is a Norwegian limited liability company and has prepared its consolidated financial statements in accordance with International Financial Reporting</t>
  </si>
  <si>
    <t>Standards ("IFRS") as adopted by the EU. The consolidated condensed interim financial statements have been prepared in accordance with international Accounting</t>
  </si>
  <si>
    <t xml:space="preserve">Standards ("IAS") No. 34 "Interim Financial Reporting". The interim financial information has not been subject to audit or review. </t>
  </si>
  <si>
    <t>The condensed interim consolidated financial statements reflect all adjustments, in the opinion of PGS' management, that are necessary for a fair presentation of the</t>
  </si>
  <si>
    <t>results of operations for all periods presented. Operating results for the interim period are not necessarily indicative of the results that may be expected for any</t>
  </si>
  <si>
    <t>subsequent interim period or year. The condensed interim consolidated financial statements should be read in conjunction with the audited consolidated financial</t>
  </si>
  <si>
    <t>amortization rate applicable to each category.</t>
  </si>
  <si>
    <t>The Company also applies minimum amortization criteria for the library projects based generally on a five-year life. The Company calculates and records minimum</t>
  </si>
  <si>
    <t>amortization individually for each MultiClient survey or pool of surveys on a quarterly basis. At year-end, or when specific impairment indicators exists, the Company</t>
  </si>
  <si>
    <t>carries out an impairment test of individual MultiClient surveys. The Company classifies these impairment charges as amortization expense in its condensed</t>
  </si>
  <si>
    <t xml:space="preserve">consolidated statements of operations since this additional, non-sales related amortization expense, is expected to occur regularly. </t>
  </si>
  <si>
    <t>EBIT or "operating profit" means Revenues less Total operating expenses. EBITDA, when used by the Company, means EBIT less other operating (income) expense,</t>
  </si>
  <si>
    <t>The accounting policies adopted in the preparation of the condensed interim consolidated financial statements are consistent with those followed in the preparation of</t>
  </si>
  <si>
    <t>The Company amortizes its MultiClient library primarily based on the ratio between cost of surveys and the total forecasted sales for such surveys. The surveys are</t>
  </si>
  <si>
    <t>categorized into amortization categories based on this ratio. These categories range from 30-95% of sales amounts with 5% intervals, with a minimum of 45% for</t>
  </si>
  <si>
    <t>pre-funding. Each category includes surveys where the remaining unamortized cost as a percentage of remaining forecasted sales is less than or equal to the</t>
  </si>
  <si>
    <t>Employee benefit plans</t>
  </si>
  <si>
    <t>Reclassification adjustments for losses (gains) included in the condensed consolidated statements of operations</t>
  </si>
  <si>
    <t xml:space="preserve">         Total long-term assets</t>
  </si>
  <si>
    <t>Other comprehensive income</t>
  </si>
  <si>
    <t xml:space="preserve">Other </t>
  </si>
  <si>
    <t>comprehensive</t>
  </si>
  <si>
    <t>income</t>
  </si>
  <si>
    <t>Adjustments to reconcile net income to net cash provided by</t>
  </si>
  <si>
    <t>operating activities:</t>
  </si>
  <si>
    <t xml:space="preserve">     - Imaging</t>
  </si>
  <si>
    <t>Condensed Consolidated Statements of Changes in Shareholders' Equity</t>
  </si>
  <si>
    <t xml:space="preserve">Capitalized depreciation (non-cash) </t>
  </si>
  <si>
    <t xml:space="preserve">                                           2012 - 2014</t>
  </si>
  <si>
    <t>2012 - 2014</t>
  </si>
  <si>
    <t>Note 3 - Segment information</t>
  </si>
  <si>
    <t>Note 4 - Research and development costs</t>
  </si>
  <si>
    <t>Note 5 - Depreciation and amortization</t>
  </si>
  <si>
    <t>Note 6 - Interest expense</t>
  </si>
  <si>
    <t>Note 7 - Other financial expense, net</t>
  </si>
  <si>
    <t>Note 8 - MultiClient library</t>
  </si>
  <si>
    <t>Note 9 - Net interest bearing debt</t>
  </si>
  <si>
    <t xml:space="preserve">Note 10 - Financial instruments </t>
  </si>
  <si>
    <t>3</t>
  </si>
  <si>
    <t>3, 5</t>
  </si>
  <si>
    <t>6</t>
  </si>
  <si>
    <t>9,10</t>
  </si>
  <si>
    <t>statements for the year ended December 31, 2013.</t>
  </si>
  <si>
    <t>Impairment of long-term assets</t>
  </si>
  <si>
    <t>Completed during 2014</t>
  </si>
  <si>
    <t>Increase in long-term restricted cash</t>
  </si>
  <si>
    <t>See note 3.</t>
  </si>
  <si>
    <t>Total debt recognized at amortized cost</t>
  </si>
  <si>
    <t>Net cash used in investing activities</t>
  </si>
  <si>
    <t>Cash flows used in investing activities:</t>
  </si>
  <si>
    <r>
      <t>Net cash</t>
    </r>
    <r>
      <rPr>
        <sz val="10"/>
        <rFont val="Times New Roman"/>
        <family val="1"/>
      </rPr>
      <t xml:space="preserve"> provided by operating activities</t>
    </r>
  </si>
  <si>
    <t>Cash flows provided by operating activities:</t>
  </si>
  <si>
    <t>Loss on sale and retirement of assets</t>
  </si>
  <si>
    <t>service debt and to fund capital expenditures and provides investors with a helpful measure for comparing its operating performance with that of other companies.</t>
  </si>
  <si>
    <t>impairment of long-term assets and depreciation and amortization. EBITDA may not be comparable to other similarly titled measures from other companies. The</t>
  </si>
  <si>
    <t>11</t>
  </si>
  <si>
    <t xml:space="preserve">statements of the associated companies. The Company’s share of loss from associated companies includes a proportionate share of the expensed </t>
  </si>
  <si>
    <t>deferred loan costs from the original instrument loan and the reserve relating to the interest of the loan held in other comprehensive income, a total of $8.8</t>
  </si>
  <si>
    <t>Effective September 30, 2013, the Company discontinued hedge accounting on its interest rate swap agreements. As a result of refinancing the term loan,</t>
  </si>
  <si>
    <t>million was expensed in Q1 2014.</t>
  </si>
  <si>
    <t xml:space="preserve">Company has included EBITDA as a supplemental disclosure because management believes that it provides useful information regarding the Company's ability to </t>
  </si>
  <si>
    <t xml:space="preserve"> Proceeds from sale and disposal of assets</t>
  </si>
  <si>
    <t>The adopted standards do not have a significant impact on the condensed interim consolidated financial statements of the Company.</t>
  </si>
  <si>
    <t>In Q1 2014, the Company recognized $18.8 million of revenue from MultiClient data licenses to associated companies which is expensed in the financial</t>
  </si>
  <si>
    <t>MultiClient license cost in the amount of $7.3 million.</t>
  </si>
  <si>
    <t xml:space="preserve"> Share of loss in associated companies and impairments</t>
  </si>
  <si>
    <t>instruments are determined using level 2 observable inputs as described in the Company's 2013 annual report.</t>
  </si>
  <si>
    <t xml:space="preserve">payable and accrued expenses approximate their respective fair values because of the short maturities of those instruments. The fair values of other financial </t>
  </si>
  <si>
    <t>Transfer of actuarial gains and losses net of tax</t>
  </si>
  <si>
    <t>Condensed Consolidated Statements of Comprehensive Income</t>
  </si>
  <si>
    <t>Note 12 - Termination of Norwegian defined benefit plan and restructuring provision</t>
  </si>
  <si>
    <t xml:space="preserve">In Q1 2014, the Company decided to terminate the Norwegian defined benefit plan and the participants were transferred to the defined contribution plan as </t>
  </si>
  <si>
    <t xml:space="preserve">in Q1 2014 resulting in a settlement gain, reducing operating expenses, of approximately $6 million after one-time administration fees and costs credited to </t>
  </si>
  <si>
    <t>In Q1 2014, the Company recognized a restructuring provision of $1.8 million relating to closure of the office in Edinburgh.</t>
  </si>
  <si>
    <t xml:space="preserve">MultiClient investment. </t>
  </si>
  <si>
    <t xml:space="preserve">of April 1, 2014. A net pension liability of $10.2 million (projected benefit obligation of $57.4 million and plan assets of $47.2 million) was de-recognized </t>
  </si>
  <si>
    <t>Balance as of January 1, 2014</t>
  </si>
  <si>
    <t>Balance as of January 1, 2013</t>
  </si>
  <si>
    <t>(1) NOK 1.65 per share was paid as ordinary dividend for 2012.</t>
  </si>
  <si>
    <t>Dividend paid (1)</t>
  </si>
  <si>
    <t>(1) NOK 2.30 per share was paid as ordinary dividend for 2013.</t>
  </si>
  <si>
    <t>Accrued expenses and other current liabilities</t>
  </si>
  <si>
    <t>Change in other current items related to operating activities</t>
  </si>
  <si>
    <r>
      <t>Net</t>
    </r>
    <r>
      <rPr>
        <strike/>
        <sz val="10"/>
        <color rgb="FFFF0000"/>
        <rFont val="Arial"/>
        <family val="2"/>
      </rPr>
      <t xml:space="preserve"> increase (decrease)</t>
    </r>
    <r>
      <rPr>
        <sz val="10"/>
        <rFont val="Times New Roman"/>
        <family val="1"/>
      </rPr>
      <t xml:space="preserve"> in cash and cash equivalents</t>
    </r>
  </si>
  <si>
    <t>Write-off relating to Term loan refinancing (a)</t>
  </si>
  <si>
    <t>the Company’s consolidated financial statements for the year ended December 31, 2013 with the exeption of adoption of IFRS 10, IFRS 11, IFRS 12, IAS 27 and IAS 28.</t>
  </si>
  <si>
    <t>Long-term debt (a)</t>
  </si>
  <si>
    <t>(a) See note 10.</t>
  </si>
  <si>
    <t>(a) The Term Loan was refinanced and resized from $470.5 million to $400 million and the maturity extended to March 2021 in Q1 2014.</t>
  </si>
  <si>
    <t>Short-term debt and current portion of long-term debt (a)</t>
  </si>
  <si>
    <t xml:space="preserve">Loss from associated companies </t>
  </si>
  <si>
    <t xml:space="preserve">Note 11 - Loss from associated companies </t>
  </si>
  <si>
    <t>Notes to the Condensed Interim Consolidated Financial Statements - Fourth Quarter 2014</t>
  </si>
  <si>
    <t xml:space="preserve">     Total operating profit EBIT</t>
  </si>
  <si>
    <t xml:space="preserve">For the twelve months ended December 31, 2013 </t>
  </si>
  <si>
    <t xml:space="preserve">For the twelve months ended December 31, 2014 </t>
  </si>
  <si>
    <t>Balance as of December 31, 2014</t>
  </si>
  <si>
    <t>Balance as of December 31, 2013</t>
  </si>
  <si>
    <t xml:space="preserve">Impairment of long-term assets </t>
  </si>
  <si>
    <t>Revenues by service type:</t>
  </si>
  <si>
    <t>Operating profit (loss) EBIT:</t>
  </si>
  <si>
    <t xml:space="preserve">criteria in IFRS 8 "Operating Segments", they are presented combined as "Marine". Loss from associated companies, interest expense and other financial expense, </t>
  </si>
  <si>
    <t>net and income tax expense are not included in the measure of segment performance.</t>
  </si>
  <si>
    <t>Net drawdown of Revolving Credit Facility</t>
  </si>
  <si>
    <r>
      <t>Repayment of</t>
    </r>
    <r>
      <rPr>
        <strike/>
        <sz val="10"/>
        <color rgb="FFFF0000"/>
        <rFont val="Times New Roman"/>
        <family val="1"/>
      </rPr>
      <t xml:space="preserve"> long-term </t>
    </r>
    <r>
      <rPr>
        <sz val="10"/>
        <rFont val="Times New Roman"/>
        <family val="1"/>
      </rPr>
      <t>debt</t>
    </r>
  </si>
  <si>
    <t>The Company have $100 million outstanding on the Revolving Credit Facility and $262.0 million outstanding on the export credit facility as of December 31,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</si>
</sst>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 #,##0_ ;_ * \-#,##0_ ;_ * &quot;-&quot;_ ;_ @_ "/>
    <numFmt numFmtId="44" formatCode="_ &quot;kr&quot;\ * #,##0.00_ ;_ &quot;kr&quot;\ * \-#,##0.00_ ;_ &quot;kr&quot;\ * &quot;-&quot;??_ ;_ @_ "/>
    <numFmt numFmtId="43" formatCode="_ * #,##0.00_ ;_ * \-#,##0.00_ ;_ * &quot;-&quot;??_ ;_ @_ "/>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quot;$&quot;\ * #,##0_);_(&quot;$&quot;\ * \(#,##0\);_(&quot;$&quot;\ * &quot;-&quot;_);_(@_)"/>
    <numFmt numFmtId="171" formatCode="_(* #,##0_);_(* \(#,##0\);_(* &quot;-&quot;??_);_(@_)"/>
    <numFmt numFmtId="172" formatCode="_(&quot;$&quot;* #,##0_);_(&quot;$&quot;* \(#,##0\);_(&quot;$&quot;* &quot;-&quot;??_);_(@_)"/>
    <numFmt numFmtId="173" formatCode="_ * #,##0_ ;_ * \(#,##0\)_ ;_ * &quot;-&quot;_ ;_ @_ "/>
    <numFmt numFmtId="174" formatCode="_(* #,##0.0_);_(* \(#,##0.0\);_(* &quot;-&quot;??_);_(@_)"/>
    <numFmt numFmtId="175" formatCode="#,##0;[Red]\(#,##0\)"/>
    <numFmt numFmtId="176" formatCode="_-* #,##0_-;\-* #,##0_-;_-* &quot;-&quot;_-;_-@_-"/>
    <numFmt numFmtId="177" formatCode="_-* #,##0.00_-;\-* #,##0.00_-;_-* &quot;-&quot;??_-;_-@_-"/>
    <numFmt numFmtId="178" formatCode="_(* #,##0,;_(* \(#,##0,\);_(* &quot;-&quot;_);_(@_)"/>
    <numFmt numFmtId="179" formatCode="_-&quot;£&quot;* #,##0.00_-;\-&quot;£&quot;* #,##0.00_-;_-&quot;£&quot;* &quot;-&quot;??_-;_-@_-"/>
  </numFmts>
  <fonts count="85">
    <font>
      <sz val="10"/>
      <name val="Arial"/>
    </font>
    <font>
      <sz val="11"/>
      <color theme="1"/>
      <name val="Calibri"/>
      <family val="2"/>
      <scheme val="minor"/>
    </font>
    <font>
      <sz val="10"/>
      <name val="Arial"/>
      <family val="2"/>
    </font>
    <font>
      <sz val="10"/>
      <name val="Times New Roman"/>
      <family val="1"/>
    </font>
    <font>
      <b/>
      <sz val="10"/>
      <name val="Times New Roman"/>
      <family val="1"/>
    </font>
    <font>
      <sz val="8"/>
      <name val="Times New Roman"/>
      <family val="1"/>
    </font>
    <font>
      <b/>
      <sz val="10"/>
      <name val="Times New Roman"/>
      <family val="1"/>
    </font>
    <font>
      <sz val="14"/>
      <name val="Univers 55"/>
      <family val="2"/>
    </font>
    <font>
      <b/>
      <sz val="12"/>
      <name val="Times New Roman"/>
      <family val="1"/>
    </font>
    <font>
      <b/>
      <sz val="11"/>
      <name val="Times New Roman"/>
      <family val="1"/>
    </font>
    <font>
      <sz val="10"/>
      <color indexed="10"/>
      <name val="Times New Roman"/>
      <family val="1"/>
    </font>
    <font>
      <b/>
      <sz val="11"/>
      <color indexed="10"/>
      <name val="Times New Roman"/>
      <family val="1"/>
    </font>
    <font>
      <i/>
      <sz val="10"/>
      <name val="Times New Roman"/>
      <family val="1"/>
    </font>
    <font>
      <sz val="14"/>
      <name val="Times New Roman"/>
      <family val="1"/>
    </font>
    <font>
      <b/>
      <sz val="10"/>
      <color indexed="10"/>
      <name val="Times New Roman"/>
      <family val="1"/>
    </font>
    <font>
      <sz val="11"/>
      <color indexed="10"/>
      <name val="Times New Roman"/>
      <family val="1"/>
    </font>
    <font>
      <b/>
      <sz val="10"/>
      <color indexed="10"/>
      <name val="Times New Roman"/>
      <family val="1"/>
    </font>
    <font>
      <sz val="10"/>
      <color indexed="10"/>
      <name val="Times New Roman"/>
      <family val="1"/>
    </font>
    <font>
      <sz val="10"/>
      <color rgb="FFFF0000"/>
      <name val="Times New Roman"/>
      <family val="1"/>
    </font>
    <font>
      <sz val="10"/>
      <color rgb="FFFF0000"/>
      <name val="Arial"/>
      <family val="2"/>
    </font>
    <font>
      <sz val="8"/>
      <color rgb="FFFF0000"/>
      <name val="Times New Roman"/>
      <family val="1"/>
    </font>
    <font>
      <sz val="9"/>
      <name val="Times New Roman"/>
      <family val="1"/>
    </font>
    <font>
      <b/>
      <i/>
      <sz val="11"/>
      <name val="Times New Roman"/>
      <family val="1"/>
    </font>
    <font>
      <b/>
      <sz val="10"/>
      <color rgb="FFFF0000"/>
      <name val="Times New Roman"/>
      <family val="1"/>
    </font>
    <font>
      <b/>
      <sz val="10"/>
      <name val="Arial"/>
      <family val="2"/>
    </font>
    <font>
      <sz val="10"/>
      <color indexed="10"/>
      <name val="Arial"/>
      <family val="2"/>
    </font>
    <font>
      <sz val="10"/>
      <color indexed="8"/>
      <name val="Times New Roman"/>
      <family val="1"/>
    </font>
    <font>
      <sz val="9"/>
      <color indexed="10"/>
      <name val="Times New Roman"/>
      <family val="1"/>
    </font>
    <font>
      <b/>
      <i/>
      <sz val="11"/>
      <color rgb="FFFF0000"/>
      <name val="Times New Roman"/>
      <family val="1"/>
    </font>
    <font>
      <sz val="11"/>
      <name val="Arial"/>
      <family val="2"/>
    </font>
    <font>
      <sz val="11"/>
      <name val="Times New Roman"/>
      <family val="1"/>
    </font>
    <font>
      <sz val="14"/>
      <color indexed="12"/>
      <name val="Times New Roman"/>
      <family val="1"/>
    </font>
    <font>
      <b/>
      <sz val="16"/>
      <name val="Arial"/>
      <family val="2"/>
    </font>
    <font>
      <sz val="14"/>
      <color rgb="FFFF0000"/>
      <name val="Times New Roman"/>
      <family val="1"/>
    </font>
    <font>
      <sz val="11"/>
      <color rgb="FFFF0000"/>
      <name val="Times New Roman"/>
      <family val="1"/>
    </font>
    <font>
      <b/>
      <sz val="10"/>
      <color rgb="FFFF0000"/>
      <name val="Arial"/>
      <family val="2"/>
    </font>
    <font>
      <sz val="10"/>
      <color theme="3" tint="0.59999389629810485"/>
      <name val="Times New Roman"/>
      <family val="1"/>
    </font>
    <font>
      <sz val="10"/>
      <color theme="3" tint="0.59999389629810485"/>
      <name val="Arial"/>
      <family val="2"/>
    </font>
    <font>
      <sz val="10"/>
      <color theme="4" tint="-0.249977111117893"/>
      <name val="Times New Roman"/>
      <family val="1"/>
    </font>
    <font>
      <sz val="8"/>
      <color theme="4" tint="-0.249977111117893"/>
      <name val="Arial"/>
      <family val="2"/>
    </font>
    <font>
      <sz val="8"/>
      <color theme="4" tint="-0.249977111117893"/>
      <name val="Times New Roman"/>
      <family val="1"/>
    </font>
    <font>
      <sz val="10"/>
      <color theme="3" tint="0.39997558519241921"/>
      <name val="Arial"/>
      <family val="2"/>
    </font>
    <font>
      <sz val="10"/>
      <color theme="3" tint="0.39997558519241921"/>
      <name val="Times New Roman"/>
      <family val="1"/>
    </font>
    <font>
      <sz val="10"/>
      <color rgb="FF000000"/>
      <name val="Times New Roman"/>
      <family val="1"/>
    </font>
    <font>
      <sz val="8"/>
      <color theme="3"/>
      <name val="Arial"/>
      <family val="2"/>
    </font>
    <font>
      <sz val="8"/>
      <name val="Arial"/>
      <family val="2"/>
    </font>
    <font>
      <sz val="8"/>
      <color rgb="FFFF0000"/>
      <name val="Arial"/>
      <family val="2"/>
    </font>
    <font>
      <b/>
      <sz val="8"/>
      <color rgb="FFFF0000"/>
      <name val="Arial"/>
      <family val="2"/>
    </font>
    <font>
      <b/>
      <sz val="8"/>
      <name val="Arial"/>
      <family val="2"/>
    </font>
    <font>
      <sz val="10"/>
      <color rgb="FF0070C0"/>
      <name val="Times New Roman"/>
      <family val="1"/>
    </font>
    <font>
      <sz val="8"/>
      <color rgb="FF0070C0"/>
      <name val="Times New Roman"/>
      <family val="1"/>
    </font>
    <font>
      <b/>
      <sz val="10"/>
      <color rgb="FF0070C0"/>
      <name val="Times New Roman"/>
      <family val="1"/>
    </font>
    <font>
      <sz val="10"/>
      <color rgb="FF0070C0"/>
      <name val="Arial"/>
      <family val="2"/>
    </font>
    <font>
      <sz val="8"/>
      <color rgb="FF0070C0"/>
      <name val="Arial"/>
      <family val="2"/>
    </font>
    <font>
      <sz val="9"/>
      <color rgb="FFFF0000"/>
      <name val="Times New Roman"/>
      <family val="1"/>
    </font>
    <font>
      <strike/>
      <sz val="10"/>
      <color rgb="FFFF0000"/>
      <name val="Times New Roman"/>
      <family val="1"/>
    </font>
    <font>
      <strike/>
      <sz val="10"/>
      <color rgb="FFFF0000"/>
      <name val="Arial"/>
      <family val="2"/>
    </font>
    <font>
      <b/>
      <sz val="12"/>
      <name val="Arial"/>
      <family val="2"/>
    </font>
    <font>
      <b/>
      <u/>
      <sz val="10"/>
      <name val="Arial"/>
      <family val="2"/>
    </font>
    <font>
      <sz val="6"/>
      <name val="Univers (WN)"/>
    </font>
    <font>
      <sz val="10"/>
      <name val="BERNHARD"/>
    </font>
    <font>
      <sz val="10"/>
      <name val="Helv"/>
    </font>
    <font>
      <sz val="1"/>
      <color indexed="8"/>
      <name val="Courier"/>
      <family val="3"/>
    </font>
    <font>
      <b/>
      <sz val="1"/>
      <color indexed="8"/>
      <name val="Courier"/>
      <family val="3"/>
    </font>
    <font>
      <b/>
      <i/>
      <sz val="18"/>
      <color indexed="9"/>
      <name val="Times New Roman"/>
      <family val="1"/>
    </font>
    <font>
      <b/>
      <sz val="8"/>
      <color indexed="9"/>
      <name val="Arial"/>
      <family val="2"/>
    </font>
    <font>
      <sz val="8"/>
      <name val="Helv"/>
    </font>
    <font>
      <sz val="12"/>
      <name val="Times New Roman Cyr"/>
      <charset val="204"/>
    </font>
    <font>
      <b/>
      <sz val="9"/>
      <name val="Arial"/>
      <family val="2"/>
    </font>
    <font>
      <sz val="8"/>
      <color indexed="13"/>
      <name val="MS Sans Serif"/>
      <family val="2"/>
    </font>
    <font>
      <sz val="10"/>
      <name val="Arial Unicode MS"/>
      <family val="2"/>
    </font>
    <font>
      <b/>
      <sz val="10"/>
      <name val="Arial Unicode MS"/>
      <family val="2"/>
    </font>
    <font>
      <sz val="10"/>
      <color indexed="8"/>
      <name val="Arial"/>
      <family val="2"/>
    </font>
    <font>
      <sz val="10"/>
      <color theme="1"/>
      <name val="Arial"/>
      <family val="2"/>
    </font>
    <font>
      <sz val="11"/>
      <name val="Maiandra GD"/>
      <family val="2"/>
    </font>
    <font>
      <u/>
      <sz val="8"/>
      <color rgb="FF0000FF"/>
      <name val="Calibri"/>
      <family val="2"/>
      <scheme val="minor"/>
    </font>
    <font>
      <sz val="9"/>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0"/>
      <name val="MS Sans Serif"/>
      <family val="2"/>
    </font>
    <font>
      <sz val="12"/>
      <name val="Helv"/>
    </font>
    <font>
      <sz val="24"/>
      <name val="Helv"/>
    </font>
    <font>
      <b/>
      <sz val="10"/>
      <name val="MS Sans Serif"/>
      <family val="2"/>
    </font>
  </fonts>
  <fills count="24">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8"/>
        <bgColor indexed="64"/>
      </patternFill>
    </fill>
    <fill>
      <patternFill patternType="solid">
        <fgColor indexed="18"/>
      </patternFill>
    </fill>
    <fill>
      <patternFill patternType="solid">
        <fgColor rgb="FFF2F2F2"/>
        <bgColor indexed="64"/>
      </patternFill>
    </fill>
    <fill>
      <patternFill patternType="gray125">
        <fgColor indexed="8"/>
      </patternFill>
    </fill>
    <fill>
      <patternFill patternType="mediumGray">
        <fgColor indexed="22"/>
      </patternFill>
    </fill>
    <fill>
      <patternFill patternType="solid">
        <fgColor rgb="FFF0F0F0"/>
        <bgColor indexed="64"/>
      </patternFill>
    </fill>
  </fills>
  <borders count="15">
    <border>
      <left/>
      <right/>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ck">
        <color indexed="9"/>
      </top>
      <bottom style="thick">
        <color indexed="9"/>
      </bottom>
      <diagonal/>
    </border>
    <border>
      <left style="thick">
        <color indexed="9"/>
      </left>
      <right/>
      <top style="thick">
        <color indexed="9"/>
      </top>
      <bottom style="thick">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s>
  <cellStyleXfs count="393">
    <xf numFmtId="0" fontId="0" fillId="0" borderId="0"/>
    <xf numFmtId="169" fontId="2" fillId="0" borderId="0" applyFont="0" applyFill="0" applyBorder="0" applyAlignment="0" applyProtection="0"/>
    <xf numFmtId="168"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applyNumberFormat="0" applyAlignment="0" applyProtection="0"/>
    <xf numFmtId="0" fontId="59" fillId="0" borderId="0" applyNumberFormat="0" applyFill="0" applyBorder="0" applyAlignment="0"/>
    <xf numFmtId="0" fontId="60" fillId="0" borderId="0"/>
    <xf numFmtId="0" fontId="61" fillId="0" borderId="0"/>
    <xf numFmtId="0" fontId="60" fillId="0" borderId="0"/>
    <xf numFmtId="0" fontId="61" fillId="0" borderId="0"/>
    <xf numFmtId="0" fontId="62" fillId="0" borderId="0">
      <protection locked="0"/>
    </xf>
    <xf numFmtId="0" fontId="63" fillId="0" borderId="0">
      <protection locked="0"/>
    </xf>
    <xf numFmtId="0" fontId="63" fillId="0" borderId="0">
      <protection locked="0"/>
    </xf>
    <xf numFmtId="0" fontId="64" fillId="18" borderId="8" applyNumberFormat="0" applyProtection="0">
      <alignment vertical="center"/>
    </xf>
    <xf numFmtId="0" fontId="45" fillId="18" borderId="9" applyNumberFormat="0" applyProtection="0"/>
    <xf numFmtId="0" fontId="64" fillId="18" borderId="10" applyNumberFormat="0" applyProtection="0">
      <alignment vertical="center"/>
    </xf>
    <xf numFmtId="0" fontId="64" fillId="18" borderId="11" applyNumberFormat="0" applyProtection="0">
      <alignment vertical="center"/>
    </xf>
    <xf numFmtId="0" fontId="64" fillId="18" borderId="0" applyNumberFormat="0" applyProtection="0">
      <alignment vertical="center"/>
    </xf>
    <xf numFmtId="0" fontId="57" fillId="0" borderId="12" applyNumberFormat="0" applyProtection="0"/>
    <xf numFmtId="0" fontId="48" fillId="0" borderId="13" applyNumberFormat="0" applyProtection="0">
      <alignment horizontal="left" textRotation="90" wrapText="1"/>
    </xf>
    <xf numFmtId="0" fontId="65" fillId="18" borderId="0" applyNumberFormat="0" applyProtection="0"/>
    <xf numFmtId="0" fontId="66" fillId="0" borderId="0" applyNumberFormat="0" applyFill="0" applyBorder="0" applyAlignment="0" applyProtection="0"/>
    <xf numFmtId="0" fontId="67" fillId="0" borderId="0"/>
    <xf numFmtId="0" fontId="32" fillId="0" borderId="0"/>
    <xf numFmtId="0" fontId="24" fillId="0" borderId="0"/>
    <xf numFmtId="0" fontId="68" fillId="0" borderId="0"/>
    <xf numFmtId="0" fontId="58" fillId="0" borderId="0"/>
    <xf numFmtId="0" fontId="48" fillId="0" borderId="0"/>
    <xf numFmtId="175" fontId="69" fillId="19" borderId="0"/>
    <xf numFmtId="175" fontId="69" fillId="19" borderId="0"/>
    <xf numFmtId="176" fontId="2" fillId="0" borderId="0" applyFont="0" applyFill="0" applyBorder="0" applyAlignment="0" applyProtection="0"/>
    <xf numFmtId="177" fontId="2" fillId="0" borderId="0" applyFont="0" applyFill="0" applyBorder="0" applyAlignment="0" applyProtection="0"/>
    <xf numFmtId="0" fontId="2" fillId="0" borderId="0"/>
    <xf numFmtId="0" fontId="70" fillId="0" borderId="0"/>
    <xf numFmtId="169" fontId="7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70" fillId="0" borderId="0"/>
    <xf numFmtId="169" fontId="71" fillId="0" borderId="0" applyFont="0" applyFill="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3" fontId="30" fillId="0" borderId="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2"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2"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3"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2" fillId="0" borderId="0" applyFont="0" applyFill="0" applyBorder="0" applyAlignment="0" applyProtection="0"/>
    <xf numFmtId="169" fontId="72" fillId="0" borderId="0" applyFont="0" applyFill="0" applyBorder="0" applyAlignment="0" applyProtection="0"/>
    <xf numFmtId="177" fontId="74"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2"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77" fontId="2"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3"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8" fontId="72" fillId="0" borderId="0" applyFont="0" applyFill="0" applyBorder="0" applyAlignment="0" applyProtection="0"/>
    <xf numFmtId="179" fontId="1" fillId="0" borderId="0" applyFont="0" applyFill="0" applyBorder="0" applyAlignment="0" applyProtection="0"/>
    <xf numFmtId="0" fontId="75" fillId="0" borderId="0" applyNumberFormat="0" applyFill="0" applyBorder="0" applyAlignment="0" applyProtection="0"/>
    <xf numFmtId="0" fontId="76" fillId="20" borderId="0">
      <alignment horizontal="right"/>
    </xf>
    <xf numFmtId="38" fontId="77" fillId="0" borderId="0"/>
    <xf numFmtId="38" fontId="78" fillId="0" borderId="0"/>
    <xf numFmtId="38" fontId="79" fillId="0" borderId="0"/>
    <xf numFmtId="38" fontId="80" fillId="0" borderId="0"/>
    <xf numFmtId="0" fontId="30" fillId="0" borderId="0"/>
    <xf numFmtId="0" fontId="30" fillId="0" borderId="0"/>
    <xf numFmtId="38" fontId="81" fillId="0" borderId="0" applyFont="0" applyFill="0" applyBorder="0" applyAlignment="0" applyProtection="0"/>
    <xf numFmtId="40" fontId="81" fillId="0" borderId="0" applyFont="0" applyFill="0" applyBorder="0" applyAlignment="0" applyProtection="0"/>
    <xf numFmtId="164" fontId="81" fillId="0" borderId="0" applyFont="0" applyFill="0" applyBorder="0" applyAlignment="0" applyProtection="0"/>
    <xf numFmtId="165" fontId="81" fillId="0" borderId="0" applyFont="0" applyFill="0" applyBorder="0" applyAlignment="0" applyProtection="0"/>
    <xf numFmtId="37" fontId="82" fillId="21" borderId="0"/>
    <xf numFmtId="37" fontId="83" fillId="21" borderId="1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73"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73" fillId="0" borderId="0"/>
    <xf numFmtId="0" fontId="70" fillId="0" borderId="0"/>
    <xf numFmtId="0" fontId="1" fillId="0" borderId="0"/>
    <xf numFmtId="0" fontId="1" fillId="0" borderId="0"/>
    <xf numFmtId="0" fontId="2" fillId="0" borderId="0"/>
    <xf numFmtId="0" fontId="70" fillId="0" borderId="0"/>
    <xf numFmtId="0" fontId="1" fillId="0" borderId="0"/>
    <xf numFmtId="0" fontId="70" fillId="0" borderId="0"/>
    <xf numFmtId="0" fontId="70" fillId="0" borderId="0"/>
    <xf numFmtId="0" fontId="1" fillId="0" borderId="0"/>
    <xf numFmtId="0" fontId="1" fillId="0" borderId="0"/>
    <xf numFmtId="0" fontId="1"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73" fillId="0" borderId="0" applyFont="0" applyFill="0" applyBorder="0" applyAlignment="0" applyProtection="0"/>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15" fontId="81" fillId="0" borderId="0" applyFont="0" applyFill="0" applyBorder="0" applyAlignment="0" applyProtection="0"/>
    <xf numFmtId="4" fontId="81" fillId="0" borderId="0" applyFont="0" applyFill="0" applyBorder="0" applyAlignment="0" applyProtection="0"/>
    <xf numFmtId="0" fontId="84" fillId="0" borderId="1">
      <alignment horizontal="center"/>
    </xf>
    <xf numFmtId="3" fontId="81" fillId="0" borderId="0" applyFont="0" applyFill="0" applyBorder="0" applyAlignment="0" applyProtection="0"/>
    <xf numFmtId="0" fontId="81" fillId="22" borderId="0" applyNumberFormat="0" applyFont="0" applyBorder="0" applyAlignment="0" applyProtection="0"/>
    <xf numFmtId="0" fontId="24" fillId="23" borderId="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cellStyleXfs>
  <cellXfs count="533">
    <xf numFmtId="0" fontId="0" fillId="0" borderId="0" xfId="0"/>
    <xf numFmtId="0" fontId="4" fillId="0" borderId="0" xfId="0" applyFont="1" applyBorder="1" applyAlignment="1">
      <alignment horizontal="center"/>
    </xf>
    <xf numFmtId="0" fontId="3" fillId="0" borderId="0" xfId="0" applyFont="1"/>
    <xf numFmtId="171" fontId="3" fillId="0" borderId="0" xfId="1" applyNumberFormat="1" applyFont="1" applyAlignment="1">
      <alignment horizontal="left"/>
    </xf>
    <xf numFmtId="0" fontId="4" fillId="0" borderId="0" xfId="0" applyFont="1"/>
    <xf numFmtId="0" fontId="3" fillId="0" borderId="0" xfId="0" applyFont="1" applyAlignment="1">
      <alignment horizontal="center"/>
    </xf>
    <xf numFmtId="171" fontId="3" fillId="0" borderId="2" xfId="1" applyNumberFormat="1" applyFont="1" applyBorder="1" applyAlignment="1">
      <alignment horizontal="left"/>
    </xf>
    <xf numFmtId="171" fontId="3" fillId="0" borderId="0" xfId="1" applyNumberFormat="1" applyFont="1" applyBorder="1" applyAlignment="1">
      <alignment horizontal="left"/>
    </xf>
    <xf numFmtId="0" fontId="3" fillId="0" borderId="0" xfId="0" applyFont="1" applyBorder="1" applyAlignment="1">
      <alignment horizontal="center"/>
    </xf>
    <xf numFmtId="171" fontId="6" fillId="0" borderId="1" xfId="1" applyNumberFormat="1" applyFont="1" applyBorder="1" applyAlignment="1">
      <alignment horizontal="left"/>
    </xf>
    <xf numFmtId="171" fontId="3" fillId="0" borderId="0" xfId="1" applyNumberFormat="1" applyFont="1" applyBorder="1"/>
    <xf numFmtId="0" fontId="0" fillId="0" borderId="1" xfId="0" applyBorder="1"/>
    <xf numFmtId="0" fontId="3" fillId="0" borderId="0" xfId="0" applyFont="1" applyBorder="1"/>
    <xf numFmtId="0" fontId="5" fillId="0" borderId="0" xfId="0" applyFont="1" applyBorder="1" applyAlignment="1"/>
    <xf numFmtId="0" fontId="3" fillId="0" borderId="0" xfId="0" applyFont="1" applyAlignment="1"/>
    <xf numFmtId="0" fontId="5" fillId="0" borderId="1" xfId="0" applyFont="1" applyBorder="1" applyAlignment="1"/>
    <xf numFmtId="0" fontId="7" fillId="0" borderId="1" xfId="0" applyFont="1" applyBorder="1" applyAlignment="1">
      <alignment horizontal="center"/>
    </xf>
    <xf numFmtId="0" fontId="7" fillId="0" borderId="1" xfId="0" applyFont="1" applyBorder="1"/>
    <xf numFmtId="0" fontId="7" fillId="0" borderId="0" xfId="0" applyFont="1" applyAlignment="1"/>
    <xf numFmtId="0" fontId="3" fillId="0" borderId="2" xfId="0" applyFont="1" applyBorder="1"/>
    <xf numFmtId="172" fontId="3" fillId="0" borderId="0" xfId="0" applyNumberFormat="1" applyFont="1"/>
    <xf numFmtId="167" fontId="3" fillId="0" borderId="0" xfId="0" applyNumberFormat="1" applyFont="1"/>
    <xf numFmtId="0" fontId="7" fillId="0" borderId="0" xfId="0" applyFont="1" applyBorder="1" applyAlignment="1">
      <alignment horizontal="center"/>
    </xf>
    <xf numFmtId="172" fontId="3" fillId="0" borderId="0" xfId="2" applyNumberFormat="1" applyFont="1" applyBorder="1"/>
    <xf numFmtId="0" fontId="7" fillId="0" borderId="1" xfId="0" applyFont="1" applyFill="1" applyBorder="1"/>
    <xf numFmtId="0" fontId="3" fillId="0" borderId="0" xfId="0" applyFont="1" applyBorder="1" applyAlignment="1">
      <alignment horizontal="left"/>
    </xf>
    <xf numFmtId="167" fontId="3" fillId="0" borderId="0" xfId="0" applyNumberFormat="1" applyFont="1" applyBorder="1"/>
    <xf numFmtId="0" fontId="3" fillId="0" borderId="3" xfId="0" applyFont="1" applyBorder="1"/>
    <xf numFmtId="167" fontId="3" fillId="0" borderId="0" xfId="0" applyNumberFormat="1" applyFont="1" applyFill="1"/>
    <xf numFmtId="171" fontId="6" fillId="0" borderId="0" xfId="1" applyNumberFormat="1" applyFont="1" applyBorder="1" applyAlignment="1">
      <alignment horizontal="left"/>
    </xf>
    <xf numFmtId="172" fontId="6" fillId="0" borderId="0" xfId="2" applyNumberFormat="1" applyFont="1" applyFill="1" applyBorder="1"/>
    <xf numFmtId="171" fontId="6" fillId="0" borderId="0" xfId="1" applyNumberFormat="1" applyFont="1" applyFill="1" applyBorder="1" applyAlignment="1">
      <alignment horizontal="left"/>
    </xf>
    <xf numFmtId="0" fontId="8" fillId="0" borderId="0" xfId="0" applyFont="1"/>
    <xf numFmtId="0" fontId="3" fillId="0" borderId="0" xfId="0" applyFont="1" applyFill="1"/>
    <xf numFmtId="0" fontId="5" fillId="0" borderId="0" xfId="0" applyFont="1" applyFill="1" applyBorder="1" applyAlignment="1">
      <alignment horizontal="centerContinuous"/>
    </xf>
    <xf numFmtId="0" fontId="3" fillId="0" borderId="0" xfId="0" applyFont="1" applyFill="1" applyBorder="1"/>
    <xf numFmtId="0" fontId="3" fillId="0" borderId="1" xfId="0" applyFont="1" applyFill="1" applyBorder="1"/>
    <xf numFmtId="0" fontId="3" fillId="0" borderId="4" xfId="0" applyFont="1" applyBorder="1"/>
    <xf numFmtId="0" fontId="3" fillId="0" borderId="2" xfId="0" applyFont="1" applyFill="1" applyBorder="1"/>
    <xf numFmtId="171" fontId="3" fillId="0" borderId="0" xfId="1" applyNumberFormat="1" applyFont="1" applyFill="1"/>
    <xf numFmtId="0" fontId="3" fillId="0" borderId="1" xfId="0" applyFont="1" applyBorder="1"/>
    <xf numFmtId="168" fontId="4" fillId="0" borderId="0" xfId="0" applyNumberFormat="1" applyFont="1" applyBorder="1"/>
    <xf numFmtId="168" fontId="3" fillId="0" borderId="0" xfId="2" applyNumberFormat="1" applyFont="1" applyFill="1" applyBorder="1"/>
    <xf numFmtId="0" fontId="7" fillId="0" borderId="0" xfId="0" applyFont="1" applyBorder="1"/>
    <xf numFmtId="0" fontId="3" fillId="0" borderId="0" xfId="0" applyFont="1" applyFill="1" applyBorder="1" applyAlignment="1">
      <alignment horizontal="center"/>
    </xf>
    <xf numFmtId="167" fontId="3" fillId="0" borderId="0" xfId="0" applyNumberFormat="1" applyFont="1" applyFill="1" applyBorder="1"/>
    <xf numFmtId="0" fontId="7" fillId="0" borderId="1" xfId="0" applyFont="1" applyFill="1" applyBorder="1" applyAlignment="1">
      <alignment horizontal="center"/>
    </xf>
    <xf numFmtId="0" fontId="0" fillId="0" borderId="0" xfId="0" applyFill="1"/>
    <xf numFmtId="0" fontId="10" fillId="0" borderId="1" xfId="0" applyFont="1" applyBorder="1" applyAlignment="1">
      <alignment horizontal="left"/>
    </xf>
    <xf numFmtId="172" fontId="6" fillId="0" borderId="0" xfId="2" applyNumberFormat="1" applyFont="1" applyBorder="1"/>
    <xf numFmtId="0" fontId="4" fillId="0" borderId="0" xfId="0" applyFont="1" applyBorder="1"/>
    <xf numFmtId="170" fontId="10" fillId="0" borderId="0" xfId="0" applyNumberFormat="1" applyFont="1" applyFill="1"/>
    <xf numFmtId="0" fontId="10" fillId="0" borderId="0" xfId="0" applyFont="1"/>
    <xf numFmtId="0" fontId="10" fillId="0" borderId="0" xfId="0" applyFont="1" applyFill="1"/>
    <xf numFmtId="171" fontId="3" fillId="0" borderId="4" xfId="1" applyNumberFormat="1" applyFont="1" applyBorder="1" applyAlignment="1">
      <alignment horizontal="left"/>
    </xf>
    <xf numFmtId="0" fontId="3" fillId="0" borderId="0" xfId="0" applyFont="1" applyFill="1" applyAlignment="1">
      <alignment horizontal="center"/>
    </xf>
    <xf numFmtId="0" fontId="3" fillId="0" borderId="4" xfId="0" applyFont="1" applyFill="1" applyBorder="1"/>
    <xf numFmtId="0" fontId="9" fillId="0" borderId="0" xfId="0" applyFont="1" applyAlignment="1"/>
    <xf numFmtId="173" fontId="3" fillId="0" borderId="0" xfId="1" applyNumberFormat="1" applyFont="1" applyBorder="1"/>
    <xf numFmtId="173" fontId="3" fillId="0" borderId="0" xfId="1" applyNumberFormat="1" applyFont="1" applyFill="1" applyBorder="1"/>
    <xf numFmtId="171" fontId="4" fillId="0" borderId="0" xfId="1" applyNumberFormat="1" applyFont="1" applyBorder="1" applyAlignment="1">
      <alignment horizontal="left"/>
    </xf>
    <xf numFmtId="2" fontId="3" fillId="0" borderId="0" xfId="0" applyNumberFormat="1" applyFont="1" applyBorder="1" applyAlignment="1">
      <alignment horizontal="left"/>
    </xf>
    <xf numFmtId="171" fontId="3" fillId="0" borderId="0" xfId="1" quotePrefix="1" applyNumberFormat="1" applyFont="1" applyBorder="1" applyAlignment="1">
      <alignment horizontal="left"/>
    </xf>
    <xf numFmtId="172" fontId="4" fillId="0" borderId="0" xfId="2" applyNumberFormat="1" applyFont="1" applyFill="1" applyBorder="1"/>
    <xf numFmtId="171" fontId="4" fillId="0" borderId="0" xfId="1" applyNumberFormat="1" applyFont="1" applyFill="1" applyBorder="1" applyAlignment="1">
      <alignment horizontal="left"/>
    </xf>
    <xf numFmtId="171" fontId="3" fillId="0" borderId="0" xfId="1" quotePrefix="1" applyNumberFormat="1" applyFont="1" applyFill="1" applyBorder="1" applyAlignment="1">
      <alignment horizontal="left"/>
    </xf>
    <xf numFmtId="171" fontId="3" fillId="0" borderId="0" xfId="1" applyNumberFormat="1" applyFont="1" applyFill="1" applyBorder="1" applyAlignment="1">
      <alignment horizontal="left"/>
    </xf>
    <xf numFmtId="0" fontId="0" fillId="0" borderId="0" xfId="0" applyFill="1" applyBorder="1"/>
    <xf numFmtId="0" fontId="12" fillId="0" borderId="0" xfId="0" applyFont="1" applyBorder="1" applyAlignment="1">
      <alignment horizontal="left"/>
    </xf>
    <xf numFmtId="0" fontId="12" fillId="0" borderId="0" xfId="0" applyFont="1" applyFill="1" applyBorder="1"/>
    <xf numFmtId="0" fontId="12" fillId="0" borderId="0" xfId="0" applyFont="1"/>
    <xf numFmtId="0" fontId="12" fillId="0" borderId="0" xfId="0" applyFont="1" applyBorder="1"/>
    <xf numFmtId="171" fontId="6" fillId="0" borderId="0" xfId="1" applyNumberFormat="1" applyFont="1" applyBorder="1" applyAlignment="1">
      <alignment horizontal="center" wrapText="1"/>
    </xf>
    <xf numFmtId="0" fontId="8" fillId="0" borderId="0" xfId="0" applyFont="1" applyFill="1"/>
    <xf numFmtId="0" fontId="3" fillId="0" borderId="1" xfId="0" applyFont="1" applyBorder="1" applyAlignment="1">
      <alignment horizontal="center"/>
    </xf>
    <xf numFmtId="171" fontId="4" fillId="0" borderId="2" xfId="1" applyNumberFormat="1" applyFont="1" applyBorder="1" applyAlignment="1">
      <alignment horizontal="left"/>
    </xf>
    <xf numFmtId="171" fontId="4" fillId="0" borderId="0" xfId="1" applyNumberFormat="1" applyFont="1" applyAlignment="1">
      <alignment horizontal="left"/>
    </xf>
    <xf numFmtId="171" fontId="4" fillId="0" borderId="3" xfId="1" applyNumberFormat="1" applyFont="1" applyBorder="1" applyAlignment="1">
      <alignment horizontal="left"/>
    </xf>
    <xf numFmtId="0" fontId="0" fillId="0" borderId="3" xfId="0" applyBorder="1"/>
    <xf numFmtId="0" fontId="4" fillId="0" borderId="1" xfId="0" applyFont="1" applyBorder="1"/>
    <xf numFmtId="0" fontId="0" fillId="0" borderId="0" xfId="0" applyBorder="1"/>
    <xf numFmtId="172" fontId="4" fillId="0" borderId="0" xfId="2" applyNumberFormat="1" applyFont="1" applyBorder="1"/>
    <xf numFmtId="171" fontId="3" fillId="0" borderId="0" xfId="1" applyNumberFormat="1" applyFont="1" applyFill="1" applyAlignment="1">
      <alignment horizontal="left"/>
    </xf>
    <xf numFmtId="171" fontId="3" fillId="0" borderId="2" xfId="1" applyNumberFormat="1" applyFont="1" applyBorder="1" applyAlignment="1">
      <alignment horizontal="center"/>
    </xf>
    <xf numFmtId="171" fontId="3" fillId="0" borderId="0" xfId="1" applyNumberFormat="1" applyFont="1" applyBorder="1" applyAlignment="1">
      <alignment horizontal="center"/>
    </xf>
    <xf numFmtId="171" fontId="6" fillId="0" borderId="1" xfId="1" applyNumberFormat="1" applyFont="1" applyBorder="1" applyAlignment="1">
      <alignment horizontal="center"/>
    </xf>
    <xf numFmtId="171" fontId="6" fillId="0" borderId="0" xfId="1" applyNumberFormat="1" applyFont="1" applyBorder="1" applyAlignment="1">
      <alignment horizontal="center"/>
    </xf>
    <xf numFmtId="171" fontId="3" fillId="0" borderId="0" xfId="1" applyNumberFormat="1" applyFont="1" applyFill="1" applyBorder="1" applyAlignment="1">
      <alignment horizontal="center"/>
    </xf>
    <xf numFmtId="171" fontId="11" fillId="0" borderId="0" xfId="1" applyNumberFormat="1" applyFont="1" applyBorder="1" applyAlignment="1">
      <alignment horizontal="center"/>
    </xf>
    <xf numFmtId="171" fontId="3" fillId="0" borderId="0" xfId="1" quotePrefix="1" applyNumberFormat="1" applyFont="1" applyBorder="1" applyAlignment="1">
      <alignment horizontal="center"/>
    </xf>
    <xf numFmtId="0" fontId="0" fillId="0" borderId="0" xfId="0" applyAlignment="1">
      <alignment horizontal="center"/>
    </xf>
    <xf numFmtId="0" fontId="3" fillId="0" borderId="0" xfId="0" quotePrefix="1" applyFont="1" applyAlignment="1">
      <alignment horizontal="center"/>
    </xf>
    <xf numFmtId="0" fontId="10" fillId="0" borderId="0" xfId="0" applyFont="1" applyAlignment="1">
      <alignment horizontal="center"/>
    </xf>
    <xf numFmtId="171" fontId="16" fillId="0" borderId="0" xfId="1" applyNumberFormat="1" applyFont="1" applyFill="1" applyBorder="1" applyAlignment="1">
      <alignment horizontal="left"/>
    </xf>
    <xf numFmtId="171" fontId="15" fillId="0" borderId="0" xfId="1" applyNumberFormat="1" applyFont="1" applyBorder="1" applyAlignment="1">
      <alignment horizontal="left"/>
    </xf>
    <xf numFmtId="171" fontId="3" fillId="0" borderId="0" xfId="1" applyNumberFormat="1" applyFont="1" applyFill="1" applyBorder="1"/>
    <xf numFmtId="172" fontId="3" fillId="0" borderId="0" xfId="0" applyNumberFormat="1" applyFont="1" applyBorder="1"/>
    <xf numFmtId="0" fontId="10" fillId="0" borderId="0" xfId="0" applyFont="1" applyFill="1" applyBorder="1"/>
    <xf numFmtId="171" fontId="17" fillId="0" borderId="0" xfId="1" applyNumberFormat="1" applyFont="1" applyFill="1" applyBorder="1" applyAlignment="1">
      <alignment horizontal="left"/>
    </xf>
    <xf numFmtId="0" fontId="18" fillId="0" borderId="0" xfId="0" applyFont="1"/>
    <xf numFmtId="0" fontId="20" fillId="0" borderId="0" xfId="0" applyFont="1" applyFill="1" applyBorder="1" applyAlignment="1">
      <alignment horizontal="centerContinuous"/>
    </xf>
    <xf numFmtId="173" fontId="18" fillId="0" borderId="0" xfId="1" applyNumberFormat="1" applyFont="1" applyFill="1" applyBorder="1"/>
    <xf numFmtId="171" fontId="4" fillId="0" borderId="1" xfId="1" applyNumberFormat="1" applyFont="1" applyBorder="1" applyAlignment="1">
      <alignment horizontal="left"/>
    </xf>
    <xf numFmtId="3" fontId="3" fillId="0" borderId="0" xfId="0" applyNumberFormat="1" applyFont="1"/>
    <xf numFmtId="3" fontId="4" fillId="0" borderId="0" xfId="0" applyNumberFormat="1" applyFont="1"/>
    <xf numFmtId="0" fontId="3" fillId="0" borderId="0" xfId="0" applyFont="1" applyBorder="1" applyAlignment="1">
      <alignment horizontal="center"/>
    </xf>
    <xf numFmtId="173" fontId="0" fillId="0" borderId="0" xfId="0" applyNumberFormat="1" applyBorder="1"/>
    <xf numFmtId="0" fontId="8" fillId="0" borderId="0" xfId="0" applyFont="1" applyFill="1" applyBorder="1"/>
    <xf numFmtId="0" fontId="0" fillId="0" borderId="0" xfId="0" applyBorder="1" applyAlignment="1"/>
    <xf numFmtId="0" fontId="3" fillId="0" borderId="0" xfId="0" applyFont="1" applyBorder="1" applyAlignment="1"/>
    <xf numFmtId="169" fontId="3" fillId="0" borderId="0" xfId="0" applyNumberFormat="1" applyFont="1"/>
    <xf numFmtId="171" fontId="18" fillId="0" borderId="0" xfId="1" applyNumberFormat="1" applyFont="1" applyFill="1" applyBorder="1"/>
    <xf numFmtId="0" fontId="21" fillId="0" borderId="0" xfId="0" applyFont="1"/>
    <xf numFmtId="0" fontId="3" fillId="0" borderId="0" xfId="0" applyFont="1" applyBorder="1" applyAlignment="1">
      <alignment horizontal="center"/>
    </xf>
    <xf numFmtId="0" fontId="3" fillId="0" borderId="0" xfId="0" applyFont="1" applyFill="1" applyBorder="1" applyAlignment="1"/>
    <xf numFmtId="0" fontId="0" fillId="0" borderId="0" xfId="0" applyFill="1" applyBorder="1" applyAlignment="1"/>
    <xf numFmtId="171" fontId="3" fillId="0" borderId="0" xfId="0" applyNumberFormat="1" applyFont="1"/>
    <xf numFmtId="0" fontId="13" fillId="0" borderId="0" xfId="0" applyFont="1" applyAlignment="1">
      <alignment horizontal="center"/>
    </xf>
    <xf numFmtId="0" fontId="3" fillId="0" borderId="0" xfId="3" applyFont="1"/>
    <xf numFmtId="0" fontId="3" fillId="0" borderId="0" xfId="3" applyFont="1" applyBorder="1"/>
    <xf numFmtId="0" fontId="2" fillId="0" borderId="0" xfId="3"/>
    <xf numFmtId="0" fontId="3" fillId="0" borderId="0" xfId="3" applyFont="1" applyBorder="1" applyAlignment="1">
      <alignment horizontal="center"/>
    </xf>
    <xf numFmtId="0" fontId="3" fillId="0" borderId="0" xfId="3" applyFont="1" applyBorder="1" applyAlignment="1"/>
    <xf numFmtId="0" fontId="3" fillId="0" borderId="1" xfId="3" applyFont="1" applyBorder="1"/>
    <xf numFmtId="0" fontId="2" fillId="0" borderId="0" xfId="3" applyBorder="1"/>
    <xf numFmtId="0" fontId="4" fillId="0" borderId="0" xfId="3" applyFont="1" applyFill="1" applyBorder="1"/>
    <xf numFmtId="0" fontId="3" fillId="0" borderId="0" xfId="3" quotePrefix="1" applyNumberFormat="1" applyFont="1" applyFill="1" applyBorder="1" applyAlignment="1">
      <alignment horizontal="center"/>
    </xf>
    <xf numFmtId="0" fontId="2" fillId="0" borderId="0" xfId="3" applyFont="1" applyFill="1"/>
    <xf numFmtId="0" fontId="5" fillId="0" borderId="0" xfId="3" applyFont="1" applyBorder="1"/>
    <xf numFmtId="0" fontId="5" fillId="0" borderId="0" xfId="3" applyFont="1" applyFill="1" applyBorder="1"/>
    <xf numFmtId="0" fontId="3" fillId="0" borderId="0" xfId="3" applyFont="1" applyFill="1" applyBorder="1"/>
    <xf numFmtId="173" fontId="3" fillId="0" borderId="0" xfId="3" applyNumberFormat="1" applyFont="1" applyFill="1" applyBorder="1"/>
    <xf numFmtId="173" fontId="3" fillId="0" borderId="0" xfId="3" applyNumberFormat="1" applyFont="1" applyFill="1"/>
    <xf numFmtId="0" fontId="5" fillId="0" borderId="2" xfId="3" applyFont="1" applyBorder="1"/>
    <xf numFmtId="0" fontId="5" fillId="0" borderId="2" xfId="3" applyFont="1" applyFill="1" applyBorder="1"/>
    <xf numFmtId="0" fontId="3" fillId="0" borderId="0" xfId="3" applyFont="1" applyFill="1"/>
    <xf numFmtId="0" fontId="22" fillId="0" borderId="0" xfId="3" applyFont="1" applyAlignment="1">
      <alignment horizontal="left"/>
    </xf>
    <xf numFmtId="170" fontId="4" fillId="0" borderId="0" xfId="3" applyNumberFormat="1" applyFont="1" applyFill="1" applyBorder="1"/>
    <xf numFmtId="167" fontId="3" fillId="0" borderId="0" xfId="3" applyNumberFormat="1" applyFont="1" applyFill="1" applyBorder="1"/>
    <xf numFmtId="0" fontId="3" fillId="0" borderId="4" xfId="3" applyFont="1" applyBorder="1"/>
    <xf numFmtId="170" fontId="3" fillId="0" borderId="0" xfId="3" applyNumberFormat="1" applyFont="1" applyFill="1"/>
    <xf numFmtId="167" fontId="3" fillId="0" borderId="0" xfId="3" applyNumberFormat="1" applyFont="1" applyFill="1"/>
    <xf numFmtId="167" fontId="18" fillId="0" borderId="0" xfId="3" applyNumberFormat="1" applyFont="1" applyFill="1" applyBorder="1"/>
    <xf numFmtId="0" fontId="3" fillId="0" borderId="4" xfId="3" applyNumberFormat="1" applyFont="1" applyFill="1" applyBorder="1" applyAlignment="1">
      <alignment horizontal="center"/>
    </xf>
    <xf numFmtId="0" fontId="3" fillId="0" borderId="0" xfId="3" applyNumberFormat="1" applyFont="1" applyFill="1" applyAlignment="1">
      <alignment horizontal="center"/>
    </xf>
    <xf numFmtId="0" fontId="3" fillId="2" borderId="4" xfId="3" quotePrefix="1" applyNumberFormat="1" applyFont="1" applyFill="1" applyBorder="1" applyAlignment="1">
      <alignment horizontal="center"/>
    </xf>
    <xf numFmtId="167" fontId="3" fillId="0" borderId="0" xfId="3" applyNumberFormat="1" applyFont="1" applyBorder="1"/>
    <xf numFmtId="167" fontId="3" fillId="0" borderId="1" xfId="3" applyNumberFormat="1" applyFont="1" applyBorder="1"/>
    <xf numFmtId="167" fontId="3" fillId="0" borderId="0" xfId="3" applyNumberFormat="1" applyFont="1"/>
    <xf numFmtId="170" fontId="3" fillId="0" borderId="0" xfId="3" applyNumberFormat="1" applyFont="1"/>
    <xf numFmtId="0" fontId="3" fillId="0" borderId="0" xfId="3" applyNumberFormat="1" applyFont="1" applyFill="1" applyBorder="1" applyAlignment="1">
      <alignment horizontal="center"/>
    </xf>
    <xf numFmtId="0" fontId="3" fillId="0" borderId="2" xfId="3" applyFont="1" applyBorder="1"/>
    <xf numFmtId="0" fontId="3" fillId="0" borderId="0" xfId="3" applyFont="1" applyFill="1" applyBorder="1" applyAlignment="1">
      <alignment horizontal="center"/>
    </xf>
    <xf numFmtId="41" fontId="3" fillId="0" borderId="0" xfId="3" applyNumberFormat="1" applyFont="1" applyBorder="1" applyAlignment="1"/>
    <xf numFmtId="41" fontId="3" fillId="0" borderId="0" xfId="3" applyNumberFormat="1" applyFont="1" applyFill="1" applyBorder="1" applyAlignment="1">
      <alignment horizontal="center"/>
    </xf>
    <xf numFmtId="167" fontId="3" fillId="0" borderId="1" xfId="3" applyNumberFormat="1" applyFont="1" applyFill="1" applyBorder="1"/>
    <xf numFmtId="170" fontId="3" fillId="0" borderId="0" xfId="3" applyNumberFormat="1" applyFont="1" applyFill="1" applyBorder="1"/>
    <xf numFmtId="0" fontId="3" fillId="0" borderId="4" xfId="3" applyFont="1" applyFill="1" applyBorder="1"/>
    <xf numFmtId="0" fontId="3" fillId="0" borderId="1" xfId="3" applyFont="1" applyFill="1" applyBorder="1"/>
    <xf numFmtId="0" fontId="10" fillId="0" borderId="0" xfId="3" applyFont="1"/>
    <xf numFmtId="0" fontId="4" fillId="0" borderId="0" xfId="3" applyFont="1"/>
    <xf numFmtId="0" fontId="4" fillId="0" borderId="0" xfId="3" applyFont="1" applyBorder="1"/>
    <xf numFmtId="0" fontId="2" fillId="0" borderId="0" xfId="3" applyFill="1"/>
    <xf numFmtId="170" fontId="14" fillId="0" borderId="0" xfId="3" applyNumberFormat="1" applyFont="1" applyFill="1" applyBorder="1"/>
    <xf numFmtId="171" fontId="3" fillId="0" borderId="0" xfId="3" applyNumberFormat="1" applyFont="1"/>
    <xf numFmtId="170" fontId="3" fillId="0" borderId="0" xfId="3" applyNumberFormat="1" applyFont="1" applyBorder="1"/>
    <xf numFmtId="0" fontId="22" fillId="0" borderId="0" xfId="3" applyFont="1"/>
    <xf numFmtId="0" fontId="2" fillId="0" borderId="0" xfId="3" applyFont="1" applyFill="1" applyBorder="1"/>
    <xf numFmtId="167" fontId="18" fillId="0" borderId="0" xfId="3" applyNumberFormat="1" applyFont="1"/>
    <xf numFmtId="0" fontId="24" fillId="0" borderId="0" xfId="3" applyFont="1" applyFill="1" applyBorder="1"/>
    <xf numFmtId="0" fontId="4" fillId="0" borderId="4" xfId="3" applyFont="1" applyFill="1" applyBorder="1"/>
    <xf numFmtId="0" fontId="3" fillId="0" borderId="2" xfId="3" applyFont="1" applyFill="1" applyBorder="1"/>
    <xf numFmtId="173" fontId="18" fillId="0" borderId="0" xfId="3" applyNumberFormat="1" applyFont="1" applyFill="1"/>
    <xf numFmtId="172" fontId="3" fillId="0" borderId="0" xfId="3" applyNumberFormat="1" applyFont="1" applyFill="1" applyBorder="1"/>
    <xf numFmtId="173" fontId="3" fillId="0" borderId="2" xfId="3" applyNumberFormat="1" applyFont="1" applyBorder="1" applyAlignment="1">
      <alignment horizontal="center"/>
    </xf>
    <xf numFmtId="173" fontId="3" fillId="0" borderId="0" xfId="3" applyNumberFormat="1" applyFont="1" applyAlignment="1">
      <alignment horizontal="center"/>
    </xf>
    <xf numFmtId="173" fontId="3" fillId="0" borderId="0" xfId="3" applyNumberFormat="1" applyFont="1" applyBorder="1" applyAlignment="1">
      <alignment horizontal="center"/>
    </xf>
    <xf numFmtId="0" fontId="10" fillId="0" borderId="2" xfId="3" applyFont="1" applyFill="1" applyBorder="1"/>
    <xf numFmtId="167" fontId="3" fillId="0" borderId="0" xfId="3" applyNumberFormat="1" applyFont="1" applyAlignment="1">
      <alignment horizontal="center"/>
    </xf>
    <xf numFmtId="0" fontId="3" fillId="0" borderId="0" xfId="3" applyFont="1" applyAlignment="1">
      <alignment horizontal="center"/>
    </xf>
    <xf numFmtId="167" fontId="3" fillId="0" borderId="0" xfId="3" applyNumberFormat="1" applyFont="1" applyBorder="1" applyAlignment="1">
      <alignment horizontal="center"/>
    </xf>
    <xf numFmtId="170" fontId="14" fillId="0" borderId="0" xfId="3" applyNumberFormat="1" applyFont="1" applyFill="1"/>
    <xf numFmtId="0" fontId="3" fillId="0" borderId="0" xfId="3" applyFont="1" applyFill="1" applyAlignment="1">
      <alignment wrapText="1"/>
    </xf>
    <xf numFmtId="167" fontId="10" fillId="0" borderId="0" xfId="3" applyNumberFormat="1" applyFont="1" applyBorder="1"/>
    <xf numFmtId="0" fontId="19" fillId="0" borderId="0" xfId="3" applyFont="1"/>
    <xf numFmtId="167" fontId="10" fillId="0" borderId="0" xfId="3" applyNumberFormat="1" applyFont="1"/>
    <xf numFmtId="0" fontId="22" fillId="0" borderId="0" xfId="3" applyFont="1" applyFill="1" applyBorder="1" applyAlignment="1">
      <alignment horizontal="left"/>
    </xf>
    <xf numFmtId="167" fontId="10" fillId="0" borderId="0" xfId="3" applyNumberFormat="1" applyFont="1" applyFill="1"/>
    <xf numFmtId="167" fontId="10" fillId="0" borderId="0" xfId="3" applyNumberFormat="1" applyFont="1" applyFill="1" applyBorder="1"/>
    <xf numFmtId="0" fontId="10" fillId="0" borderId="0" xfId="3" applyFont="1" applyFill="1" applyBorder="1"/>
    <xf numFmtId="0" fontId="2" fillId="0" borderId="0" xfId="3" applyFill="1" applyBorder="1"/>
    <xf numFmtId="0" fontId="21" fillId="0" borderId="0" xfId="3" applyFont="1" applyFill="1" applyBorder="1"/>
    <xf numFmtId="0" fontId="21" fillId="0" borderId="0" xfId="3" quotePrefix="1" applyFont="1" applyFill="1" applyBorder="1"/>
    <xf numFmtId="167" fontId="4" fillId="0" borderId="0" xfId="3" applyNumberFormat="1" applyFont="1" applyFill="1" applyBorder="1"/>
    <xf numFmtId="0" fontId="3" fillId="0" borderId="1" xfId="3" applyFont="1" applyFill="1" applyBorder="1" applyAlignment="1">
      <alignment horizontal="left"/>
    </xf>
    <xf numFmtId="0" fontId="18" fillId="0" borderId="0" xfId="3" applyFont="1"/>
    <xf numFmtId="0" fontId="25" fillId="0" borderId="0" xfId="3" applyFont="1"/>
    <xf numFmtId="167" fontId="3" fillId="0" borderId="0" xfId="3" applyNumberFormat="1" applyFont="1" applyFill="1" applyAlignment="1">
      <alignment horizontal="center"/>
    </xf>
    <xf numFmtId="0" fontId="10" fillId="0" borderId="0" xfId="3" applyFont="1" applyFill="1"/>
    <xf numFmtId="0" fontId="22" fillId="0" borderId="0" xfId="3" applyFont="1" applyFill="1" applyAlignment="1">
      <alignment horizontal="left"/>
    </xf>
    <xf numFmtId="170" fontId="10" fillId="0" borderId="0" xfId="3" applyNumberFormat="1" applyFont="1" applyFill="1" applyBorder="1"/>
    <xf numFmtId="0" fontId="26" fillId="0" borderId="0" xfId="3" applyFont="1" applyAlignment="1">
      <alignment horizontal="left" readingOrder="1"/>
    </xf>
    <xf numFmtId="0" fontId="26" fillId="0" borderId="0" xfId="3" applyFont="1"/>
    <xf numFmtId="0" fontId="26" fillId="0" borderId="0" xfId="3" applyFont="1" applyBorder="1"/>
    <xf numFmtId="41" fontId="3" fillId="0" borderId="1" xfId="3" applyNumberFormat="1" applyFont="1" applyBorder="1"/>
    <xf numFmtId="41" fontId="3" fillId="0" borderId="0" xfId="3" applyNumberFormat="1" applyFont="1"/>
    <xf numFmtId="0" fontId="27" fillId="0" borderId="0" xfId="3" applyFont="1" applyBorder="1"/>
    <xf numFmtId="170" fontId="10" fillId="0" borderId="0" xfId="3" applyNumberFormat="1" applyFont="1" applyFill="1"/>
    <xf numFmtId="170" fontId="10" fillId="0" borderId="1" xfId="3" applyNumberFormat="1" applyFont="1" applyFill="1" applyBorder="1"/>
    <xf numFmtId="170" fontId="2" fillId="0" borderId="0" xfId="3" applyNumberFormat="1" applyFill="1"/>
    <xf numFmtId="0" fontId="3" fillId="0" borderId="0" xfId="3" applyFont="1" applyFill="1" applyBorder="1" applyAlignment="1">
      <alignment horizontal="left"/>
    </xf>
    <xf numFmtId="0" fontId="3" fillId="0" borderId="0" xfId="3" quotePrefix="1" applyFont="1" applyFill="1" applyBorder="1"/>
    <xf numFmtId="0" fontId="3" fillId="0" borderId="4" xfId="3" applyFont="1" applyFill="1" applyBorder="1" applyAlignment="1">
      <alignment horizontal="left"/>
    </xf>
    <xf numFmtId="0" fontId="3" fillId="0" borderId="0" xfId="3" applyFont="1" applyFill="1" applyAlignment="1">
      <alignment horizontal="left"/>
    </xf>
    <xf numFmtId="0" fontId="12" fillId="0" borderId="0" xfId="3" applyFont="1" applyFill="1"/>
    <xf numFmtId="0" fontId="19" fillId="0" borderId="0" xfId="3" applyFont="1" applyFill="1"/>
    <xf numFmtId="170" fontId="18" fillId="0" borderId="0" xfId="3" applyNumberFormat="1" applyFont="1" applyFill="1" applyBorder="1"/>
    <xf numFmtId="41" fontId="3" fillId="0" borderId="1" xfId="3" applyNumberFormat="1" applyFont="1" applyFill="1" applyBorder="1"/>
    <xf numFmtId="0" fontId="25" fillId="0" borderId="0" xfId="3" applyFont="1" applyFill="1"/>
    <xf numFmtId="170" fontId="25" fillId="0" borderId="0" xfId="3" applyNumberFormat="1" applyFont="1" applyFill="1" applyAlignment="1"/>
    <xf numFmtId="173" fontId="14" fillId="0" borderId="0" xfId="3" applyNumberFormat="1" applyFont="1" applyFill="1" applyBorder="1"/>
    <xf numFmtId="173" fontId="10" fillId="0" borderId="0" xfId="3" applyNumberFormat="1" applyFont="1" applyFill="1" applyBorder="1"/>
    <xf numFmtId="0" fontId="25" fillId="0" borderId="0" xfId="3" applyFont="1" applyFill="1" applyBorder="1"/>
    <xf numFmtId="170" fontId="25" fillId="0" borderId="0" xfId="3" applyNumberFormat="1" applyFont="1" applyFill="1" applyBorder="1" applyAlignment="1"/>
    <xf numFmtId="0" fontId="25" fillId="0" borderId="0" xfId="3" applyFont="1" applyFill="1" applyBorder="1" applyAlignment="1"/>
    <xf numFmtId="170" fontId="10" fillId="0" borderId="0" xfId="3" applyNumberFormat="1" applyFont="1" applyFill="1" applyBorder="1" applyAlignment="1"/>
    <xf numFmtId="0" fontId="25" fillId="0" borderId="0" xfId="3" applyFont="1" applyFill="1" applyAlignment="1"/>
    <xf numFmtId="167" fontId="10" fillId="0" borderId="0" xfId="3" applyNumberFormat="1" applyFont="1" applyFill="1" applyBorder="1" applyAlignment="1"/>
    <xf numFmtId="170" fontId="10" fillId="0" borderId="0" xfId="3" applyNumberFormat="1" applyFont="1" applyFill="1" applyAlignment="1"/>
    <xf numFmtId="0" fontId="10" fillId="0" borderId="0" xfId="3" applyFont="1" applyFill="1" applyBorder="1" applyAlignment="1">
      <alignment horizontal="center"/>
    </xf>
    <xf numFmtId="0" fontId="3" fillId="0" borderId="0" xfId="3" applyFont="1" applyAlignment="1">
      <alignment horizontal="left"/>
    </xf>
    <xf numFmtId="0" fontId="13" fillId="0" borderId="0" xfId="3" applyFont="1" applyAlignment="1">
      <alignment horizontal="left"/>
    </xf>
    <xf numFmtId="0" fontId="13" fillId="0" borderId="0" xfId="3" applyFont="1" applyBorder="1" applyAlignment="1">
      <alignment horizontal="left"/>
    </xf>
    <xf numFmtId="0" fontId="18" fillId="0" borderId="0" xfId="3" applyFont="1" applyBorder="1"/>
    <xf numFmtId="0" fontId="10" fillId="0" borderId="0" xfId="3" applyFont="1" applyAlignment="1">
      <alignment horizontal="left" readingOrder="1"/>
    </xf>
    <xf numFmtId="0" fontId="29" fillId="0" borderId="0" xfId="3" applyFont="1"/>
    <xf numFmtId="0" fontId="30" fillId="0" borderId="0" xfId="3" applyFont="1" applyAlignment="1">
      <alignment horizontal="left"/>
    </xf>
    <xf numFmtId="0" fontId="30" fillId="0" borderId="0" xfId="3" applyFont="1" applyBorder="1" applyAlignment="1">
      <alignment horizontal="left"/>
    </xf>
    <xf numFmtId="0" fontId="13" fillId="0" borderId="0" xfId="3" applyFont="1" applyAlignment="1">
      <alignment horizontal="center"/>
    </xf>
    <xf numFmtId="0" fontId="13" fillId="0" borderId="0" xfId="3" applyFont="1" applyBorder="1" applyAlignment="1">
      <alignment horizontal="center"/>
    </xf>
    <xf numFmtId="0" fontId="31" fillId="0" borderId="0" xfId="3" applyFont="1" applyAlignment="1">
      <alignment horizontal="left"/>
    </xf>
    <xf numFmtId="0" fontId="32" fillId="0" borderId="0" xfId="3" applyFont="1" applyAlignment="1"/>
    <xf numFmtId="0" fontId="3" fillId="0" borderId="0" xfId="3" applyFont="1" applyAlignment="1">
      <alignment horizontal="centerContinuous"/>
    </xf>
    <xf numFmtId="171" fontId="4" fillId="0" borderId="4" xfId="1" applyNumberFormat="1" applyFont="1" applyBorder="1" applyAlignment="1">
      <alignment horizontal="left"/>
    </xf>
    <xf numFmtId="0" fontId="4" fillId="0" borderId="4" xfId="3" applyFont="1" applyBorder="1"/>
    <xf numFmtId="166" fontId="3" fillId="0" borderId="0" xfId="1" applyNumberFormat="1" applyFont="1" applyFill="1" applyBorder="1"/>
    <xf numFmtId="171" fontId="3" fillId="0" borderId="0" xfId="1" applyNumberFormat="1" applyFont="1" applyFill="1" applyAlignment="1">
      <alignment horizontal="centerContinuous"/>
    </xf>
    <xf numFmtId="0" fontId="4" fillId="0" borderId="0" xfId="3" applyFont="1" applyBorder="1" applyAlignment="1">
      <alignment horizontal="centerContinuous"/>
    </xf>
    <xf numFmtId="0" fontId="3" fillId="0" borderId="0" xfId="3" applyFont="1" applyAlignment="1"/>
    <xf numFmtId="0" fontId="3" fillId="0" borderId="5" xfId="3" applyFont="1" applyBorder="1" applyAlignment="1">
      <alignment horizontal="center"/>
    </xf>
    <xf numFmtId="0" fontId="2" fillId="0" borderId="0" xfId="3" applyAlignment="1"/>
    <xf numFmtId="0" fontId="3" fillId="0" borderId="1" xfId="3" applyFont="1" applyBorder="1" applyAlignment="1">
      <alignment horizontal="center"/>
    </xf>
    <xf numFmtId="0" fontId="21" fillId="0" borderId="0" xfId="0" quotePrefix="1" applyFont="1"/>
    <xf numFmtId="0" fontId="22" fillId="0" borderId="0" xfId="0" applyFont="1" applyAlignment="1">
      <alignment horizontal="left"/>
    </xf>
    <xf numFmtId="0" fontId="3" fillId="0" borderId="0" xfId="0" applyFont="1" applyAlignment="1">
      <alignment horizontal="left"/>
    </xf>
    <xf numFmtId="0" fontId="3" fillId="0" borderId="0" xfId="0" applyFont="1" applyAlignment="1">
      <alignment horizontal="left" readingOrder="1"/>
    </xf>
    <xf numFmtId="0" fontId="13" fillId="0" borderId="0" xfId="0" applyFont="1" applyAlignment="1">
      <alignment horizontal="left"/>
    </xf>
    <xf numFmtId="0" fontId="28" fillId="0" borderId="0" xfId="0" applyFont="1" applyAlignment="1">
      <alignment horizontal="left"/>
    </xf>
    <xf numFmtId="0" fontId="22" fillId="0" borderId="0" xfId="0" applyFont="1" applyFill="1" applyAlignment="1">
      <alignment horizontal="left"/>
    </xf>
    <xf numFmtId="0" fontId="26" fillId="0" borderId="0" xfId="0" applyFont="1"/>
    <xf numFmtId="167" fontId="8" fillId="0" borderId="0" xfId="0" applyNumberFormat="1" applyFont="1"/>
    <xf numFmtId="0" fontId="3" fillId="0" borderId="0" xfId="3" applyFont="1" applyFill="1" applyBorder="1" applyAlignment="1">
      <alignment horizontal="center"/>
    </xf>
    <xf numFmtId="0" fontId="7" fillId="0" borderId="0" xfId="0" applyFont="1" applyFill="1" applyBorder="1"/>
    <xf numFmtId="171" fontId="3" fillId="0" borderId="0" xfId="1" applyNumberFormat="1" applyFont="1" applyFill="1" applyBorder="1" applyAlignment="1">
      <alignment horizontal="right"/>
    </xf>
    <xf numFmtId="166" fontId="4" fillId="0" borderId="0" xfId="2" applyNumberFormat="1" applyFont="1" applyFill="1" applyBorder="1"/>
    <xf numFmtId="16" fontId="3" fillId="0" borderId="0" xfId="3" quotePrefix="1" applyNumberFormat="1" applyFont="1" applyBorder="1" applyAlignment="1">
      <alignment horizontal="center"/>
    </xf>
    <xf numFmtId="172" fontId="18" fillId="0" borderId="0" xfId="2" applyNumberFormat="1" applyFont="1" applyFill="1" applyBorder="1"/>
    <xf numFmtId="172" fontId="23" fillId="0" borderId="0" xfId="2" applyNumberFormat="1" applyFont="1" applyFill="1" applyBorder="1"/>
    <xf numFmtId="172" fontId="23" fillId="0" borderId="0" xfId="2" applyNumberFormat="1" applyFont="1" applyBorder="1"/>
    <xf numFmtId="0" fontId="18" fillId="0" borderId="1" xfId="0" applyFont="1" applyBorder="1"/>
    <xf numFmtId="0" fontId="18" fillId="0" borderId="0" xfId="0" applyFont="1" applyBorder="1" applyAlignment="1">
      <alignment horizontal="center"/>
    </xf>
    <xf numFmtId="0" fontId="19" fillId="0" borderId="0" xfId="0" applyFont="1" applyBorder="1"/>
    <xf numFmtId="0" fontId="18" fillId="0" borderId="0" xfId="0" applyFont="1" applyBorder="1"/>
    <xf numFmtId="0" fontId="18" fillId="0" borderId="0" xfId="0" applyFont="1" applyFill="1"/>
    <xf numFmtId="0" fontId="19" fillId="0" borderId="0" xfId="0" applyFont="1" applyFill="1"/>
    <xf numFmtId="0" fontId="33" fillId="0" borderId="0" xfId="3" applyFont="1" applyAlignment="1">
      <alignment horizontal="center"/>
    </xf>
    <xf numFmtId="0" fontId="33" fillId="0" borderId="0" xfId="3" applyFont="1" applyAlignment="1">
      <alignment horizontal="left"/>
    </xf>
    <xf numFmtId="0" fontId="34" fillId="0" borderId="0" xfId="3" applyFont="1" applyAlignment="1">
      <alignment horizontal="left"/>
    </xf>
    <xf numFmtId="0" fontId="19" fillId="0" borderId="0" xfId="3" applyFont="1" applyFill="1" applyBorder="1"/>
    <xf numFmtId="170" fontId="23" fillId="0" borderId="0" xfId="3" applyNumberFormat="1" applyFont="1" applyFill="1" applyBorder="1"/>
    <xf numFmtId="170" fontId="18" fillId="0" borderId="0" xfId="3" applyNumberFormat="1" applyFont="1" applyBorder="1"/>
    <xf numFmtId="0" fontId="18" fillId="0" borderId="0" xfId="3" quotePrefix="1" applyNumberFormat="1" applyFont="1" applyFill="1" applyBorder="1" applyAlignment="1">
      <alignment horizontal="center"/>
    </xf>
    <xf numFmtId="41" fontId="18" fillId="0" borderId="0" xfId="3" applyNumberFormat="1" applyFont="1" applyBorder="1" applyAlignment="1">
      <alignment horizontal="center"/>
    </xf>
    <xf numFmtId="0" fontId="18" fillId="0" borderId="0" xfId="3" applyFont="1" applyBorder="1" applyAlignment="1">
      <alignment horizontal="center"/>
    </xf>
    <xf numFmtId="0" fontId="19" fillId="0" borderId="0" xfId="3" applyFont="1" applyBorder="1"/>
    <xf numFmtId="0" fontId="35" fillId="0" borderId="0" xfId="3" applyFont="1" applyBorder="1"/>
    <xf numFmtId="0" fontId="18" fillId="0" borderId="0" xfId="3" applyFont="1" applyFill="1" applyBorder="1"/>
    <xf numFmtId="0" fontId="18" fillId="0" borderId="0" xfId="0" applyFont="1" applyFill="1" applyBorder="1" applyAlignment="1">
      <alignment horizontal="center" vertical="center"/>
    </xf>
    <xf numFmtId="0" fontId="5" fillId="0" borderId="0" xfId="3" applyFont="1" applyFill="1" applyBorder="1" applyAlignment="1"/>
    <xf numFmtId="0" fontId="5" fillId="0" borderId="0" xfId="3" applyFont="1" applyAlignment="1"/>
    <xf numFmtId="0" fontId="5" fillId="0" borderId="0" xfId="3" applyFont="1" applyBorder="1" applyAlignment="1"/>
    <xf numFmtId="0" fontId="33" fillId="0" borderId="0" xfId="3" applyFont="1" applyBorder="1" applyAlignment="1">
      <alignment horizontal="center"/>
    </xf>
    <xf numFmtId="0" fontId="33" fillId="0" borderId="0" xfId="3" applyFont="1" applyBorder="1" applyAlignment="1">
      <alignment horizontal="left"/>
    </xf>
    <xf numFmtId="0" fontId="3" fillId="0" borderId="0" xfId="3" applyFont="1" applyFill="1" applyBorder="1" applyAlignment="1">
      <alignment horizontal="center"/>
    </xf>
    <xf numFmtId="41" fontId="3" fillId="0" borderId="0" xfId="3" applyNumberFormat="1" applyFont="1" applyFill="1" applyBorder="1" applyAlignment="1">
      <alignment horizontal="center"/>
    </xf>
    <xf numFmtId="0" fontId="3" fillId="0" borderId="0" xfId="3" applyFont="1" applyFill="1" applyBorder="1" applyAlignment="1">
      <alignment horizontal="center"/>
    </xf>
    <xf numFmtId="171" fontId="3" fillId="0" borderId="0" xfId="1" applyNumberFormat="1" applyFont="1" applyFill="1" applyAlignment="1"/>
    <xf numFmtId="0" fontId="2" fillId="0" borderId="0" xfId="3" applyFill="1" applyAlignment="1"/>
    <xf numFmtId="0" fontId="3" fillId="0" borderId="0" xfId="3" applyFont="1" applyFill="1" applyAlignment="1"/>
    <xf numFmtId="174" fontId="3" fillId="0" borderId="0" xfId="1" applyNumberFormat="1" applyFont="1" applyFill="1"/>
    <xf numFmtId="0" fontId="3" fillId="0" borderId="0" xfId="3" applyFont="1" applyFill="1" applyBorder="1" applyAlignment="1"/>
    <xf numFmtId="172" fontId="2" fillId="0" borderId="0" xfId="3" applyNumberFormat="1" applyFont="1" applyFill="1" applyBorder="1"/>
    <xf numFmtId="174" fontId="3" fillId="0" borderId="0" xfId="1" applyNumberFormat="1" applyFont="1" applyFill="1" applyAlignment="1"/>
    <xf numFmtId="167" fontId="36" fillId="0" borderId="0" xfId="3" applyNumberFormat="1" applyFont="1"/>
    <xf numFmtId="0" fontId="37" fillId="0" borderId="0" xfId="3" applyFont="1"/>
    <xf numFmtId="171" fontId="38" fillId="0" borderId="0" xfId="1" applyNumberFormat="1" applyFont="1" applyFill="1" applyBorder="1"/>
    <xf numFmtId="170" fontId="38" fillId="0" borderId="0" xfId="0" applyNumberFormat="1" applyFont="1" applyFill="1" applyBorder="1"/>
    <xf numFmtId="174" fontId="3" fillId="2" borderId="3" xfId="1" applyNumberFormat="1" applyFont="1" applyFill="1" applyBorder="1"/>
    <xf numFmtId="174" fontId="3" fillId="2" borderId="2" xfId="1" applyNumberFormat="1" applyFont="1" applyFill="1" applyBorder="1"/>
    <xf numFmtId="174" fontId="3" fillId="0" borderId="2" xfId="1" applyNumberFormat="1" applyFont="1" applyFill="1" applyBorder="1"/>
    <xf numFmtId="174" fontId="3" fillId="2" borderId="0" xfId="1" applyNumberFormat="1" applyFont="1" applyFill="1" applyBorder="1"/>
    <xf numFmtId="174" fontId="3" fillId="0" borderId="0" xfId="1" applyNumberFormat="1" applyFont="1" applyFill="1" applyBorder="1"/>
    <xf numFmtId="174" fontId="3" fillId="0" borderId="0" xfId="1" applyNumberFormat="1" applyFont="1" applyBorder="1"/>
    <xf numFmtId="174" fontId="18" fillId="0" borderId="0" xfId="1" applyNumberFormat="1" applyFont="1" applyFill="1" applyBorder="1"/>
    <xf numFmtId="174" fontId="3" fillId="2" borderId="0" xfId="1" applyNumberFormat="1" applyFont="1" applyFill="1"/>
    <xf numFmtId="174" fontId="4" fillId="0" borderId="0" xfId="1" applyNumberFormat="1" applyFont="1" applyBorder="1"/>
    <xf numFmtId="174" fontId="23" fillId="0" borderId="0" xfId="1" applyNumberFormat="1" applyFont="1" applyFill="1" applyBorder="1"/>
    <xf numFmtId="174" fontId="4" fillId="0" borderId="0" xfId="1" applyNumberFormat="1" applyFont="1" applyFill="1" applyBorder="1"/>
    <xf numFmtId="174" fontId="3" fillId="3" borderId="0" xfId="1" applyNumberFormat="1" applyFont="1" applyFill="1"/>
    <xf numFmtId="174" fontId="3" fillId="0" borderId="0" xfId="1" applyNumberFormat="1" applyFont="1"/>
    <xf numFmtId="174" fontId="3" fillId="2" borderId="4" xfId="1" applyNumberFormat="1" applyFont="1" applyFill="1" applyBorder="1"/>
    <xf numFmtId="174" fontId="18" fillId="0" borderId="0" xfId="1" applyNumberFormat="1" applyFont="1"/>
    <xf numFmtId="174" fontId="3" fillId="0" borderId="0" xfId="1" applyNumberFormat="1" applyFont="1" applyFill="1" applyAlignment="1">
      <alignment horizontal="left"/>
    </xf>
    <xf numFmtId="174" fontId="0" fillId="0" borderId="0" xfId="1" applyNumberFormat="1" applyFont="1"/>
    <xf numFmtId="174" fontId="6" fillId="0" borderId="0" xfId="1" applyNumberFormat="1" applyFont="1" applyBorder="1"/>
    <xf numFmtId="174" fontId="6" fillId="0" borderId="0" xfId="1" applyNumberFormat="1" applyFont="1" applyFill="1" applyBorder="1"/>
    <xf numFmtId="174" fontId="4" fillId="0" borderId="2" xfId="1" applyNumberFormat="1" applyFont="1" applyFill="1" applyBorder="1"/>
    <xf numFmtId="174" fontId="4" fillId="0" borderId="4" xfId="1" applyNumberFormat="1" applyFont="1" applyFill="1" applyBorder="1"/>
    <xf numFmtId="174" fontId="18" fillId="0" borderId="0" xfId="1" applyNumberFormat="1" applyFont="1" applyBorder="1"/>
    <xf numFmtId="174" fontId="4" fillId="2" borderId="3" xfId="1" applyNumberFormat="1" applyFont="1" applyFill="1" applyBorder="1"/>
    <xf numFmtId="174" fontId="10" fillId="0" borderId="0" xfId="1" applyNumberFormat="1" applyFont="1" applyFill="1" applyAlignment="1"/>
    <xf numFmtId="174" fontId="10" fillId="0" borderId="0" xfId="1" applyNumberFormat="1" applyFont="1" applyFill="1" applyBorder="1" applyAlignment="1"/>
    <xf numFmtId="174" fontId="3" fillId="0" borderId="0" xfId="1" applyNumberFormat="1" applyFont="1" applyFill="1" applyBorder="1" applyAlignment="1"/>
    <xf numFmtId="174" fontId="4" fillId="2" borderId="4" xfId="1" applyNumberFormat="1" applyFont="1" applyFill="1" applyBorder="1"/>
    <xf numFmtId="174" fontId="2" fillId="0" borderId="0" xfId="1" applyNumberFormat="1" applyFont="1"/>
    <xf numFmtId="174" fontId="4" fillId="0" borderId="0" xfId="1" applyNumberFormat="1" applyFont="1" applyFill="1"/>
    <xf numFmtId="0" fontId="39" fillId="0" borderId="0" xfId="3" applyFont="1" applyFill="1"/>
    <xf numFmtId="0" fontId="39" fillId="0" borderId="0" xfId="3" quotePrefix="1" applyFont="1"/>
    <xf numFmtId="172" fontId="40" fillId="0" borderId="0" xfId="3" applyNumberFormat="1" applyFont="1" applyFill="1" applyBorder="1"/>
    <xf numFmtId="167" fontId="40" fillId="0" borderId="0" xfId="3" quotePrefix="1" applyNumberFormat="1" applyFont="1" applyFill="1" applyBorder="1"/>
    <xf numFmtId="167" fontId="40" fillId="0" borderId="0" xfId="3" applyNumberFormat="1" applyFont="1" applyFill="1" applyBorder="1"/>
    <xf numFmtId="0" fontId="13" fillId="0" borderId="0" xfId="3" applyFont="1" applyAlignment="1">
      <alignment horizontal="center"/>
    </xf>
    <xf numFmtId="172" fontId="3" fillId="0" borderId="0" xfId="2" applyNumberFormat="1" applyFont="1" applyFill="1" applyBorder="1"/>
    <xf numFmtId="0" fontId="23" fillId="0" borderId="0" xfId="0" applyFont="1"/>
    <xf numFmtId="0" fontId="2" fillId="0" borderId="0" xfId="0" applyFont="1" applyFill="1"/>
    <xf numFmtId="0" fontId="3" fillId="2" borderId="1" xfId="0" applyFont="1" applyFill="1" applyBorder="1" applyAlignment="1">
      <alignment horizontal="center"/>
    </xf>
    <xf numFmtId="0" fontId="5" fillId="0" borderId="1" xfId="0" applyFont="1" applyBorder="1" applyAlignment="1">
      <alignment horizontal="left"/>
    </xf>
    <xf numFmtId="0" fontId="5" fillId="0" borderId="0" xfId="3" applyFont="1" applyFill="1" applyBorder="1" applyAlignment="1">
      <alignment horizontal="left"/>
    </xf>
    <xf numFmtId="0" fontId="5" fillId="0" borderId="0" xfId="3" applyFont="1" applyFill="1" applyAlignment="1">
      <alignment horizontal="left"/>
    </xf>
    <xf numFmtId="0" fontId="5" fillId="0" borderId="0" xfId="3" applyFont="1"/>
    <xf numFmtId="174" fontId="3" fillId="2" borderId="0" xfId="1" applyNumberFormat="1" applyFont="1" applyFill="1" applyAlignment="1"/>
    <xf numFmtId="174" fontId="3" fillId="2" borderId="0" xfId="1" applyNumberFormat="1" applyFont="1" applyFill="1" applyBorder="1" applyAlignment="1"/>
    <xf numFmtId="174" fontId="3" fillId="2" borderId="2" xfId="1" applyNumberFormat="1" applyFont="1" applyFill="1" applyBorder="1" applyAlignment="1"/>
    <xf numFmtId="174" fontId="4" fillId="3" borderId="3" xfId="1" applyNumberFormat="1" applyFont="1" applyFill="1" applyBorder="1"/>
    <xf numFmtId="169" fontId="3" fillId="0" borderId="0" xfId="1" applyFont="1" applyFill="1"/>
    <xf numFmtId="169" fontId="3" fillId="0" borderId="0" xfId="1" applyFont="1" applyBorder="1"/>
    <xf numFmtId="0" fontId="3" fillId="0" borderId="0" xfId="0" applyFont="1" applyBorder="1" applyAlignment="1">
      <alignment horizontal="center"/>
    </xf>
    <xf numFmtId="0" fontId="13" fillId="0" borderId="0" xfId="3" applyFont="1" applyAlignment="1">
      <alignment horizontal="center"/>
    </xf>
    <xf numFmtId="0" fontId="13" fillId="0" borderId="0" xfId="0" applyFont="1" applyAlignment="1">
      <alignment horizontal="center"/>
    </xf>
    <xf numFmtId="0" fontId="3" fillId="0" borderId="0" xfId="0" applyFont="1" applyBorder="1" applyAlignment="1">
      <alignment horizontal="center"/>
    </xf>
    <xf numFmtId="0" fontId="13" fillId="0" borderId="0" xfId="3" applyFont="1" applyAlignment="1">
      <alignment horizontal="center"/>
    </xf>
    <xf numFmtId="0" fontId="13" fillId="0" borderId="0" xfId="0" applyFont="1" applyBorder="1" applyAlignment="1">
      <alignment horizontal="center"/>
    </xf>
    <xf numFmtId="171" fontId="0" fillId="0" borderId="0" xfId="0" applyNumberFormat="1" applyBorder="1" applyAlignment="1"/>
    <xf numFmtId="0" fontId="4" fillId="0" borderId="1" xfId="3" applyFont="1" applyBorder="1" applyAlignment="1">
      <alignment horizontal="centerContinuous"/>
    </xf>
    <xf numFmtId="0" fontId="5" fillId="0" borderId="1" xfId="3" applyFont="1" applyBorder="1" applyAlignment="1">
      <alignment horizontal="left"/>
    </xf>
    <xf numFmtId="0" fontId="5" fillId="0" borderId="0" xfId="0" applyFont="1" applyBorder="1" applyAlignment="1">
      <alignment horizontal="left"/>
    </xf>
    <xf numFmtId="0" fontId="3" fillId="0" borderId="0" xfId="0" applyFont="1" applyBorder="1" applyAlignment="1">
      <alignment horizontal="center"/>
    </xf>
    <xf numFmtId="0" fontId="13" fillId="0" borderId="0" xfId="0" applyFont="1" applyAlignment="1"/>
    <xf numFmtId="0" fontId="3" fillId="2" borderId="0" xfId="0" applyFont="1" applyFill="1" applyBorder="1" applyAlignment="1">
      <alignment horizontal="center"/>
    </xf>
    <xf numFmtId="0" fontId="13" fillId="0" borderId="0" xfId="3" applyFont="1" applyFill="1" applyAlignment="1">
      <alignment horizontal="center"/>
    </xf>
    <xf numFmtId="0" fontId="13" fillId="0" borderId="0" xfId="3" applyFont="1" applyFill="1" applyAlignment="1">
      <alignment horizontal="left"/>
    </xf>
    <xf numFmtId="0" fontId="33" fillId="0" borderId="0" xfId="3" applyFont="1" applyFill="1" applyAlignment="1">
      <alignment horizontal="center"/>
    </xf>
    <xf numFmtId="0" fontId="33" fillId="0" borderId="0" xfId="3" applyFont="1" applyFill="1" applyAlignment="1">
      <alignment horizontal="left"/>
    </xf>
    <xf numFmtId="0" fontId="30" fillId="0" borderId="0" xfId="3" applyFont="1" applyFill="1" applyAlignment="1">
      <alignment horizontal="left"/>
    </xf>
    <xf numFmtId="0" fontId="3" fillId="0" borderId="0" xfId="0" applyFont="1" applyBorder="1" applyAlignment="1">
      <alignment horizontal="center"/>
    </xf>
    <xf numFmtId="174" fontId="23" fillId="0" borderId="0" xfId="1" applyNumberFormat="1" applyFont="1" applyBorder="1"/>
    <xf numFmtId="169" fontId="3" fillId="0" borderId="2" xfId="1" applyFont="1" applyFill="1" applyBorder="1"/>
    <xf numFmtId="0" fontId="5" fillId="0" borderId="2" xfId="3" applyFont="1" applyFill="1" applyBorder="1" applyAlignment="1">
      <alignment horizontal="left"/>
    </xf>
    <xf numFmtId="0" fontId="3" fillId="0" borderId="0" xfId="0" applyFont="1" applyBorder="1" applyAlignment="1">
      <alignment horizontal="center"/>
    </xf>
    <xf numFmtId="0" fontId="3" fillId="0" borderId="0" xfId="0" applyFont="1" applyBorder="1" applyAlignment="1">
      <alignment horizontal="center"/>
    </xf>
    <xf numFmtId="0" fontId="3" fillId="2" borderId="1" xfId="3" applyFont="1" applyFill="1" applyBorder="1" applyAlignment="1">
      <alignment horizontal="center"/>
    </xf>
    <xf numFmtId="0" fontId="3" fillId="0" borderId="1" xfId="3" applyFont="1" applyFill="1" applyBorder="1" applyAlignment="1">
      <alignment horizontal="center"/>
    </xf>
    <xf numFmtId="167" fontId="5" fillId="0" borderId="0" xfId="3" applyNumberFormat="1" applyFont="1" applyFill="1" applyAlignment="1"/>
    <xf numFmtId="167" fontId="5" fillId="0" borderId="0" xfId="3" applyNumberFormat="1" applyFont="1" applyAlignment="1"/>
    <xf numFmtId="173" fontId="41" fillId="0" borderId="0" xfId="0" applyNumberFormat="1" applyFont="1" applyBorder="1"/>
    <xf numFmtId="173" fontId="42" fillId="0" borderId="0" xfId="1" applyNumberFormat="1" applyFont="1" applyBorder="1"/>
    <xf numFmtId="167" fontId="5" fillId="0" borderId="0" xfId="3" applyNumberFormat="1" applyFont="1" applyFill="1" applyBorder="1" applyAlignment="1"/>
    <xf numFmtId="16" fontId="3" fillId="0" borderId="0" xfId="3" quotePrefix="1" applyNumberFormat="1" applyFont="1" applyBorder="1" applyAlignment="1"/>
    <xf numFmtId="0" fontId="7" fillId="0" borderId="0" xfId="0" applyFont="1" applyFill="1" applyBorder="1" applyAlignment="1">
      <alignment horizontal="center"/>
    </xf>
    <xf numFmtId="0" fontId="19" fillId="0" borderId="0" xfId="0" applyFont="1" applyFill="1" applyBorder="1"/>
    <xf numFmtId="174" fontId="20" fillId="0" borderId="0" xfId="1" applyNumberFormat="1" applyFont="1" applyFill="1" applyBorder="1"/>
    <xf numFmtId="169" fontId="4" fillId="0" borderId="0" xfId="1" applyFont="1" applyFill="1" applyBorder="1"/>
    <xf numFmtId="169" fontId="3" fillId="0" borderId="0" xfId="1" applyFont="1"/>
    <xf numFmtId="0" fontId="3" fillId="0" borderId="0" xfId="0" applyFont="1" applyBorder="1" applyAlignment="1">
      <alignment horizontal="center"/>
    </xf>
    <xf numFmtId="0" fontId="3" fillId="0" borderId="0" xfId="0" quotePrefix="1" applyFont="1" applyBorder="1" applyAlignment="1">
      <alignment horizontal="center"/>
    </xf>
    <xf numFmtId="171" fontId="3" fillId="0" borderId="0" xfId="1" quotePrefix="1" applyNumberFormat="1" applyFont="1" applyFill="1" applyBorder="1" applyAlignment="1">
      <alignment horizontal="center"/>
    </xf>
    <xf numFmtId="0" fontId="13" fillId="0" borderId="0" xfId="0" applyFont="1" applyAlignment="1">
      <alignment horizontal="center"/>
    </xf>
    <xf numFmtId="0" fontId="13" fillId="0" borderId="0" xfId="3"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8" fillId="0" borderId="1" xfId="3" applyFont="1" applyBorder="1"/>
    <xf numFmtId="0" fontId="3" fillId="0" borderId="2" xfId="3" quotePrefix="1" applyNumberFormat="1" applyFont="1" applyFill="1" applyBorder="1" applyAlignment="1">
      <alignment horizontal="center"/>
    </xf>
    <xf numFmtId="0" fontId="43" fillId="0" borderId="0" xfId="0" applyFont="1"/>
    <xf numFmtId="0" fontId="43" fillId="0" borderId="1" xfId="0" applyFont="1" applyBorder="1"/>
    <xf numFmtId="0" fontId="3" fillId="0" borderId="2" xfId="3" applyFont="1" applyFill="1" applyBorder="1" applyAlignment="1">
      <alignment horizontal="left"/>
    </xf>
    <xf numFmtId="0" fontId="3" fillId="3" borderId="0" xfId="3" applyFont="1" applyFill="1"/>
    <xf numFmtId="0" fontId="3" fillId="3" borderId="2" xfId="3" applyNumberFormat="1" applyFont="1" applyFill="1" applyBorder="1" applyAlignment="1">
      <alignment horizontal="center"/>
    </xf>
    <xf numFmtId="0" fontId="3" fillId="3" borderId="0" xfId="3" applyFont="1" applyFill="1" applyAlignment="1">
      <alignment wrapText="1"/>
    </xf>
    <xf numFmtId="0" fontId="43" fillId="0" borderId="0" xfId="0" applyFont="1" applyBorder="1"/>
    <xf numFmtId="15" fontId="3" fillId="0" borderId="0" xfId="3" quotePrefix="1" applyNumberFormat="1" applyFont="1" applyFill="1" applyBorder="1" applyAlignment="1"/>
    <xf numFmtId="174" fontId="4" fillId="2" borderId="2" xfId="1" applyNumberFormat="1" applyFont="1" applyFill="1" applyBorder="1"/>
    <xf numFmtId="0" fontId="44" fillId="0" borderId="0" xfId="3" applyFont="1"/>
    <xf numFmtId="167" fontId="39" fillId="0" borderId="0" xfId="3" applyNumberFormat="1" applyFont="1" applyFill="1" applyBorder="1" applyAlignment="1">
      <alignment horizontal="left"/>
    </xf>
    <xf numFmtId="0" fontId="39" fillId="0" borderId="0" xfId="3" applyFont="1" applyAlignment="1">
      <alignment horizontal="left"/>
    </xf>
    <xf numFmtId="0" fontId="39" fillId="0" borderId="0" xfId="3" applyFont="1" applyFill="1" applyBorder="1" applyAlignment="1">
      <alignment horizontal="left"/>
    </xf>
    <xf numFmtId="166" fontId="44" fillId="0" borderId="0" xfId="1" applyNumberFormat="1" applyFont="1" applyFill="1" applyBorder="1"/>
    <xf numFmtId="0" fontId="46" fillId="0" borderId="0" xfId="3" applyFont="1"/>
    <xf numFmtId="0" fontId="47" fillId="0" borderId="0" xfId="3" applyFont="1" applyFill="1" applyBorder="1"/>
    <xf numFmtId="173" fontId="39" fillId="0" borderId="0" xfId="3" applyNumberFormat="1" applyFont="1" applyFill="1" applyBorder="1"/>
    <xf numFmtId="0" fontId="45" fillId="0" borderId="0" xfId="0" applyFont="1" applyAlignment="1"/>
    <xf numFmtId="0" fontId="46" fillId="0" borderId="0" xfId="0" applyFont="1" applyBorder="1"/>
    <xf numFmtId="172" fontId="47" fillId="0" borderId="0" xfId="2" applyNumberFormat="1" applyFont="1" applyFill="1" applyBorder="1"/>
    <xf numFmtId="0" fontId="46" fillId="0" borderId="0" xfId="0" applyFont="1" applyBorder="1" applyAlignment="1"/>
    <xf numFmtId="170" fontId="39" fillId="0" borderId="0" xfId="0" applyNumberFormat="1" applyFont="1" applyFill="1" applyBorder="1"/>
    <xf numFmtId="167" fontId="39" fillId="0" borderId="0" xfId="0" applyNumberFormat="1" applyFont="1" applyFill="1" applyBorder="1"/>
    <xf numFmtId="0" fontId="45" fillId="0" borderId="0" xfId="0" applyFont="1" applyBorder="1"/>
    <xf numFmtId="0" fontId="45" fillId="0" borderId="0" xfId="0" applyFont="1"/>
    <xf numFmtId="172" fontId="39" fillId="0" borderId="0" xfId="2" applyNumberFormat="1" applyFont="1" applyFill="1" applyBorder="1"/>
    <xf numFmtId="173" fontId="39" fillId="0" borderId="0" xfId="1" applyNumberFormat="1" applyFont="1" applyBorder="1"/>
    <xf numFmtId="173" fontId="46" fillId="0" borderId="0" xfId="1" applyNumberFormat="1" applyFont="1" applyBorder="1"/>
    <xf numFmtId="173" fontId="39" fillId="0" borderId="0" xfId="1" applyNumberFormat="1" applyFont="1" applyFill="1" applyBorder="1"/>
    <xf numFmtId="168" fontId="39" fillId="0" borderId="0" xfId="2" applyNumberFormat="1" applyFont="1" applyFill="1" applyBorder="1"/>
    <xf numFmtId="0" fontId="48" fillId="0" borderId="0" xfId="0" applyFont="1"/>
    <xf numFmtId="172" fontId="48" fillId="0" borderId="0" xfId="2" applyNumberFormat="1" applyFont="1" applyFill="1" applyBorder="1"/>
    <xf numFmtId="167" fontId="45" fillId="0" borderId="0" xfId="0" applyNumberFormat="1" applyFont="1" applyFill="1"/>
    <xf numFmtId="0" fontId="3" fillId="0" borderId="2" xfId="3" applyFont="1" applyBorder="1" applyAlignment="1">
      <alignment horizontal="center"/>
    </xf>
    <xf numFmtId="0" fontId="3" fillId="4" borderId="0" xfId="3" applyFont="1" applyFill="1"/>
    <xf numFmtId="174" fontId="3" fillId="4" borderId="0" xfId="1" applyNumberFormat="1" applyFont="1" applyFill="1"/>
    <xf numFmtId="0" fontId="3" fillId="0" borderId="4" xfId="3" quotePrefix="1" applyNumberFormat="1" applyFont="1" applyFill="1" applyBorder="1" applyAlignment="1">
      <alignment horizontal="center"/>
    </xf>
    <xf numFmtId="0" fontId="5" fillId="0" borderId="0" xfId="0" applyFont="1" applyBorder="1" applyAlignment="1">
      <alignment horizontal="center"/>
    </xf>
    <xf numFmtId="174" fontId="49" fillId="0" borderId="0" xfId="1" applyNumberFormat="1" applyFont="1" applyFill="1" applyBorder="1"/>
    <xf numFmtId="169" fontId="3" fillId="0" borderId="0" xfId="1" applyFont="1" applyFill="1" applyBorder="1"/>
    <xf numFmtId="0" fontId="5" fillId="0" borderId="0" xfId="0" applyFont="1" applyFill="1" applyBorder="1" applyAlignment="1">
      <alignment horizontal="center"/>
    </xf>
    <xf numFmtId="174" fontId="3" fillId="0" borderId="2" xfId="1" applyNumberFormat="1" applyFont="1" applyBorder="1"/>
    <xf numFmtId="16" fontId="3" fillId="0" borderId="0" xfId="3" quotePrefix="1" applyNumberFormat="1" applyFont="1" applyFill="1" applyBorder="1" applyAlignment="1">
      <alignment horizontal="center"/>
    </xf>
    <xf numFmtId="171" fontId="3" fillId="0" borderId="0" xfId="1" applyNumberFormat="1" applyFont="1" applyFill="1" applyBorder="1" applyAlignment="1">
      <alignment horizontal="centerContinuous"/>
    </xf>
    <xf numFmtId="0" fontId="3" fillId="3" borderId="4" xfId="3" quotePrefix="1" applyNumberFormat="1" applyFont="1" applyFill="1" applyBorder="1" applyAlignment="1">
      <alignment horizontal="center"/>
    </xf>
    <xf numFmtId="167" fontId="5" fillId="3" borderId="0" xfId="3" applyNumberFormat="1" applyFont="1" applyFill="1" applyAlignment="1"/>
    <xf numFmtId="174" fontId="3" fillId="3" borderId="0" xfId="1" applyNumberFormat="1" applyFont="1" applyFill="1" applyBorder="1"/>
    <xf numFmtId="174" fontId="3" fillId="3" borderId="2" xfId="1" applyNumberFormat="1" applyFont="1" applyFill="1" applyBorder="1"/>
    <xf numFmtId="174" fontId="4" fillId="3" borderId="4" xfId="1" applyNumberFormat="1" applyFont="1" applyFill="1" applyBorder="1"/>
    <xf numFmtId="174" fontId="50" fillId="0" borderId="0" xfId="1" applyNumberFormat="1" applyFont="1" applyFill="1" applyBorder="1"/>
    <xf numFmtId="172" fontId="20" fillId="0" borderId="0" xfId="2" applyNumberFormat="1" applyFont="1" applyFill="1" applyBorder="1"/>
    <xf numFmtId="0" fontId="3" fillId="0" borderId="1" xfId="0" applyFont="1" applyFill="1" applyBorder="1" applyAlignment="1">
      <alignment horizontal="center"/>
    </xf>
    <xf numFmtId="174" fontId="51" fillId="0" borderId="0" xfId="1" applyNumberFormat="1" applyFont="1" applyFill="1" applyBorder="1"/>
    <xf numFmtId="0" fontId="52" fillId="0" borderId="0" xfId="0" applyFont="1" applyFill="1"/>
    <xf numFmtId="0" fontId="52" fillId="0" borderId="0" xfId="0" applyFont="1" applyFill="1" applyBorder="1"/>
    <xf numFmtId="0" fontId="52" fillId="0" borderId="0" xfId="0" applyFont="1" applyBorder="1"/>
    <xf numFmtId="170" fontId="49" fillId="0" borderId="0" xfId="3" applyNumberFormat="1" applyFont="1" applyFill="1" applyBorder="1"/>
    <xf numFmtId="0" fontId="53" fillId="0" borderId="0" xfId="0" applyFont="1" applyFill="1" applyAlignment="1">
      <alignment horizontal="left"/>
    </xf>
    <xf numFmtId="174" fontId="50" fillId="0" borderId="0" xfId="1" quotePrefix="1" applyNumberFormat="1" applyFont="1" applyFill="1" applyBorder="1" applyAlignment="1"/>
    <xf numFmtId="0" fontId="23" fillId="0" borderId="0" xfId="3" applyFont="1" applyFill="1" applyBorder="1"/>
    <xf numFmtId="0" fontId="35" fillId="0" borderId="0" xfId="3" applyFont="1" applyFill="1" applyBorder="1"/>
    <xf numFmtId="0" fontId="54" fillId="0" borderId="0" xfId="3" quotePrefix="1" applyFont="1" applyFill="1" applyBorder="1"/>
    <xf numFmtId="0" fontId="54" fillId="0" borderId="0" xfId="3" applyFont="1" applyFill="1" applyBorder="1"/>
    <xf numFmtId="0" fontId="18" fillId="0" borderId="0" xfId="0" applyFont="1" applyAlignment="1"/>
    <xf numFmtId="174" fontId="3" fillId="0" borderId="2" xfId="1" applyNumberFormat="1" applyFont="1" applyFill="1" applyBorder="1" applyAlignment="1"/>
    <xf numFmtId="174" fontId="3" fillId="0" borderId="4" xfId="1" applyNumberFormat="1" applyFont="1" applyFill="1" applyBorder="1"/>
    <xf numFmtId="174" fontId="4" fillId="0" borderId="3" xfId="1" applyNumberFormat="1" applyFont="1" applyFill="1" applyBorder="1"/>
    <xf numFmtId="174" fontId="3" fillId="0" borderId="3" xfId="1" applyNumberFormat="1" applyFont="1" applyFill="1" applyBorder="1"/>
    <xf numFmtId="174" fontId="3" fillId="0" borderId="4" xfId="1" applyNumberFormat="1" applyFont="1" applyBorder="1"/>
    <xf numFmtId="169" fontId="3" fillId="2" borderId="0" xfId="1" applyNumberFormat="1" applyFont="1" applyFill="1"/>
    <xf numFmtId="169" fontId="3" fillId="2" borderId="2" xfId="1" applyFont="1" applyFill="1" applyBorder="1"/>
    <xf numFmtId="171" fontId="3" fillId="0" borderId="0" xfId="1" applyNumberFormat="1" applyFont="1"/>
    <xf numFmtId="171" fontId="4" fillId="0" borderId="0" xfId="1" applyNumberFormat="1" applyFont="1" applyFill="1" applyBorder="1"/>
    <xf numFmtId="0" fontId="3" fillId="0" borderId="0" xfId="0" applyFont="1" applyBorder="1" applyAlignment="1">
      <alignment horizontal="center"/>
    </xf>
    <xf numFmtId="0" fontId="3" fillId="0" borderId="5" xfId="3" applyFont="1" applyBorder="1" applyAlignment="1">
      <alignment horizontal="center"/>
    </xf>
    <xf numFmtId="174" fontId="3" fillId="0" borderId="0" xfId="1" applyNumberFormat="1" applyFont="1" applyFill="1" applyBorder="1" applyAlignment="1">
      <alignment horizontal="left"/>
    </xf>
    <xf numFmtId="16" fontId="3" fillId="0" borderId="0" xfId="3" applyNumberFormat="1" applyFont="1" applyBorder="1" applyAlignment="1">
      <alignment horizontal="center"/>
    </xf>
    <xf numFmtId="0" fontId="18" fillId="0" borderId="1" xfId="3" applyFont="1" applyFill="1" applyBorder="1"/>
    <xf numFmtId="170" fontId="3" fillId="4" borderId="0" xfId="3" applyNumberFormat="1" applyFont="1" applyFill="1"/>
    <xf numFmtId="167" fontId="3" fillId="4" borderId="0" xfId="3" applyNumberFormat="1" applyFont="1" applyFill="1"/>
    <xf numFmtId="174" fontId="3" fillId="0" borderId="0" xfId="0" applyNumberFormat="1" applyFont="1"/>
    <xf numFmtId="171" fontId="3" fillId="2" borderId="0" xfId="0" applyNumberFormat="1" applyFont="1" applyFill="1" applyBorder="1"/>
    <xf numFmtId="0" fontId="4"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xf>
    <xf numFmtId="174" fontId="4" fillId="2" borderId="2" xfId="1" applyNumberFormat="1" applyFont="1" applyFill="1" applyBorder="1" applyAlignment="1"/>
    <xf numFmtId="174" fontId="10" fillId="0" borderId="2" xfId="1" applyNumberFormat="1" applyFont="1" applyFill="1" applyBorder="1" applyAlignment="1"/>
    <xf numFmtId="174" fontId="4" fillId="0" borderId="2" xfId="1" applyNumberFormat="1" applyFont="1" applyFill="1" applyBorder="1" applyAlignment="1"/>
    <xf numFmtId="0" fontId="25" fillId="0" borderId="2" xfId="3" applyFont="1" applyFill="1" applyBorder="1"/>
    <xf numFmtId="3" fontId="3" fillId="0" borderId="0" xfId="0" applyNumberFormat="1" applyFont="1" applyFill="1" applyBorder="1"/>
    <xf numFmtId="0" fontId="39" fillId="0" borderId="0" xfId="3" applyFont="1" applyFill="1" applyAlignment="1">
      <alignment horizontal="left"/>
    </xf>
    <xf numFmtId="167" fontId="36" fillId="0" borderId="0" xfId="3" applyNumberFormat="1" applyFont="1" applyFill="1"/>
    <xf numFmtId="0" fontId="37" fillId="0" borderId="0" xfId="3" applyFont="1" applyFill="1"/>
    <xf numFmtId="0" fontId="2" fillId="0" borderId="0" xfId="0" applyFont="1" applyFill="1" applyBorder="1"/>
    <xf numFmtId="171" fontId="3" fillId="0" borderId="0" xfId="1" applyNumberFormat="1" applyFont="1" applyFill="1" applyAlignment="1">
      <alignment horizontal="center"/>
    </xf>
    <xf numFmtId="171" fontId="3" fillId="0" borderId="0" xfId="1" quotePrefix="1" applyNumberFormat="1" applyFont="1" applyFill="1" applyAlignment="1">
      <alignment horizontal="center"/>
    </xf>
    <xf numFmtId="0" fontId="52" fillId="0" borderId="0" xfId="3" applyFont="1" applyFill="1" applyBorder="1"/>
    <xf numFmtId="167" fontId="49" fillId="0" borderId="0" xfId="3" applyNumberFormat="1" applyFont="1" applyFill="1" applyBorder="1"/>
    <xf numFmtId="0" fontId="2" fillId="0" borderId="0" xfId="0" applyFont="1" applyBorder="1"/>
    <xf numFmtId="178" fontId="2" fillId="0" borderId="0" xfId="0" applyNumberFormat="1" applyFont="1" applyFill="1" applyBorder="1"/>
    <xf numFmtId="174" fontId="3" fillId="0" borderId="0" xfId="121" applyNumberFormat="1" applyFont="1" applyFill="1" applyBorder="1"/>
    <xf numFmtId="174" fontId="3" fillId="0" borderId="0" xfId="121" applyNumberFormat="1" applyFont="1" applyFill="1"/>
    <xf numFmtId="174" fontId="3" fillId="0" borderId="0" xfId="121" applyNumberFormat="1" applyFont="1" applyFill="1"/>
    <xf numFmtId="174" fontId="3" fillId="3" borderId="0" xfId="121" applyNumberFormat="1" applyFont="1" applyFill="1"/>
    <xf numFmtId="174" fontId="3" fillId="0" borderId="0" xfId="121" applyNumberFormat="1" applyFont="1" applyFill="1" applyBorder="1"/>
    <xf numFmtId="174" fontId="3" fillId="0" borderId="0" xfId="121" applyNumberFormat="1" applyFont="1" applyFill="1"/>
    <xf numFmtId="174" fontId="3" fillId="0" borderId="0" xfId="121" applyNumberFormat="1" applyFont="1" applyFill="1"/>
    <xf numFmtId="174" fontId="3" fillId="2" borderId="0" xfId="121" applyNumberFormat="1" applyFont="1" applyFill="1"/>
    <xf numFmtId="174" fontId="3" fillId="3" borderId="0" xfId="121" applyNumberFormat="1" applyFont="1" applyFill="1"/>
    <xf numFmtId="174" fontId="3" fillId="2" borderId="0" xfId="121" applyNumberFormat="1" applyFont="1" applyFill="1"/>
    <xf numFmtId="178" fontId="2" fillId="0" borderId="0" xfId="0" applyNumberFormat="1" applyFont="1" applyFill="1" applyBorder="1"/>
    <xf numFmtId="0" fontId="2" fillId="0" borderId="0" xfId="3" applyFont="1" applyBorder="1"/>
    <xf numFmtId="178" fontId="2" fillId="0" borderId="0" xfId="392" applyNumberFormat="1" applyFont="1" applyFill="1" applyBorder="1"/>
    <xf numFmtId="171" fontId="4" fillId="0" borderId="0" xfId="1" applyNumberFormat="1" applyFont="1" applyBorder="1" applyAlignment="1"/>
    <xf numFmtId="0" fontId="9" fillId="0" borderId="0" xfId="0" applyFont="1" applyAlignment="1">
      <alignment horizontal="left"/>
    </xf>
    <xf numFmtId="0" fontId="3" fillId="0" borderId="0" xfId="0" applyFont="1" applyBorder="1" applyAlignment="1">
      <alignment horizontal="center"/>
    </xf>
    <xf numFmtId="0" fontId="3" fillId="0" borderId="2" xfId="0" applyFont="1" applyBorder="1" applyAlignment="1">
      <alignment horizontal="center"/>
    </xf>
    <xf numFmtId="0" fontId="13" fillId="0" borderId="0" xfId="0" applyFont="1" applyAlignment="1">
      <alignment horizontal="center"/>
    </xf>
    <xf numFmtId="0" fontId="9" fillId="0" borderId="0" xfId="0" applyFont="1" applyFill="1" applyAlignment="1">
      <alignment horizontal="left" wrapText="1"/>
    </xf>
    <xf numFmtId="0" fontId="3" fillId="0" borderId="6" xfId="0" applyFont="1" applyBorder="1" applyAlignment="1">
      <alignment horizontal="center"/>
    </xf>
    <xf numFmtId="0" fontId="3" fillId="0" borderId="0" xfId="0" applyFont="1" applyFill="1" applyBorder="1" applyAlignment="1">
      <alignment horizontal="center" wrapText="1"/>
    </xf>
    <xf numFmtId="0" fontId="3" fillId="0" borderId="5" xfId="0" applyFont="1" applyBorder="1" applyAlignment="1">
      <alignment horizontal="center"/>
    </xf>
    <xf numFmtId="0" fontId="13" fillId="0" borderId="0" xfId="3" applyFont="1" applyAlignment="1">
      <alignment horizontal="center"/>
    </xf>
    <xf numFmtId="0" fontId="3" fillId="0" borderId="2" xfId="3" applyFont="1" applyFill="1" applyBorder="1" applyAlignment="1">
      <alignment horizontal="center"/>
    </xf>
    <xf numFmtId="0" fontId="3" fillId="0" borderId="5" xfId="3" applyFont="1" applyBorder="1" applyAlignment="1">
      <alignment horizontal="center"/>
    </xf>
    <xf numFmtId="16" fontId="3" fillId="0" borderId="2" xfId="3" applyNumberFormat="1" applyFont="1" applyBorder="1" applyAlignment="1">
      <alignment horizontal="center"/>
    </xf>
    <xf numFmtId="0" fontId="3" fillId="0" borderId="2" xfId="3" applyFont="1" applyBorder="1" applyAlignment="1">
      <alignment horizontal="center"/>
    </xf>
    <xf numFmtId="41" fontId="3" fillId="0" borderId="5" xfId="3" applyNumberFormat="1" applyFont="1" applyBorder="1" applyAlignment="1">
      <alignment horizontal="center"/>
    </xf>
    <xf numFmtId="15" fontId="3" fillId="0" borderId="4" xfId="3" quotePrefix="1" applyNumberFormat="1" applyFont="1" applyFill="1" applyBorder="1" applyAlignment="1">
      <alignment horizontal="center"/>
    </xf>
    <xf numFmtId="15" fontId="3" fillId="0" borderId="2" xfId="3" quotePrefix="1" applyNumberFormat="1" applyFont="1" applyFill="1" applyBorder="1" applyAlignment="1">
      <alignment horizontal="center"/>
    </xf>
    <xf numFmtId="0" fontId="43" fillId="0" borderId="5" xfId="0" applyFont="1" applyBorder="1" applyAlignment="1">
      <alignment horizontal="center"/>
    </xf>
  </cellXfs>
  <cellStyles count="393">
    <cellStyle name="20% - Accent1 2" xfId="42"/>
    <cellStyle name="20% - Accent1 3" xfId="43"/>
    <cellStyle name="20% - Accent1 4" xfId="44"/>
    <cellStyle name="20% - Accent1 5" xfId="45"/>
    <cellStyle name="20% - Accent1 6" xfId="46"/>
    <cellStyle name="20% - Accent2 2" xfId="47"/>
    <cellStyle name="20% - Accent2 3" xfId="48"/>
    <cellStyle name="20% - Accent2 4" xfId="49"/>
    <cellStyle name="20% - Accent2 5" xfId="50"/>
    <cellStyle name="20% - Accent2 6" xfId="51"/>
    <cellStyle name="20% - Accent3 2" xfId="52"/>
    <cellStyle name="20% - Accent3 3" xfId="53"/>
    <cellStyle name="20% - Accent3 4" xfId="54"/>
    <cellStyle name="20% - Accent3 5" xfId="55"/>
    <cellStyle name="20% - Accent3 6" xfId="56"/>
    <cellStyle name="20% - Accent4 2" xfId="57"/>
    <cellStyle name="20% - Accent4 3" xfId="58"/>
    <cellStyle name="20% - Accent4 4" xfId="59"/>
    <cellStyle name="20% - Accent4 5" xfId="60"/>
    <cellStyle name="20% - Accent4 6" xfId="61"/>
    <cellStyle name="20% - Accent5 2" xfId="62"/>
    <cellStyle name="20% - Accent5 3" xfId="63"/>
    <cellStyle name="20% - Accent5 4" xfId="64"/>
    <cellStyle name="20% - Accent5 5" xfId="65"/>
    <cellStyle name="20% - Accent5 6" xfId="66"/>
    <cellStyle name="20% - Accent6 2" xfId="67"/>
    <cellStyle name="20% - Accent6 3" xfId="68"/>
    <cellStyle name="20% - Accent6 4" xfId="69"/>
    <cellStyle name="20% - Accent6 5" xfId="70"/>
    <cellStyle name="20% - Accent6 6" xfId="71"/>
    <cellStyle name="40% - Accent1 2" xfId="72"/>
    <cellStyle name="40% - Accent1 3" xfId="73"/>
    <cellStyle name="40% - Accent1 4" xfId="74"/>
    <cellStyle name="40% - Accent1 5" xfId="75"/>
    <cellStyle name="40% - Accent1 6" xfId="76"/>
    <cellStyle name="40% - Accent2 2" xfId="77"/>
    <cellStyle name="40% - Accent2 3" xfId="78"/>
    <cellStyle name="40% - Accent2 4" xfId="79"/>
    <cellStyle name="40% - Accent2 5" xfId="80"/>
    <cellStyle name="40% - Accent2 6" xfId="81"/>
    <cellStyle name="40% - Accent3 2" xfId="82"/>
    <cellStyle name="40% - Accent3 3" xfId="83"/>
    <cellStyle name="40% - Accent3 4" xfId="84"/>
    <cellStyle name="40% - Accent3 5" xfId="85"/>
    <cellStyle name="40% - Accent3 6" xfId="86"/>
    <cellStyle name="40% - Accent4 2" xfId="87"/>
    <cellStyle name="40% - Accent4 3" xfId="88"/>
    <cellStyle name="40% - Accent4 4" xfId="89"/>
    <cellStyle name="40% - Accent4 5" xfId="90"/>
    <cellStyle name="40% - Accent4 6" xfId="91"/>
    <cellStyle name="40% - Accent5 2" xfId="92"/>
    <cellStyle name="40% - Accent5 3" xfId="93"/>
    <cellStyle name="40% - Accent5 4" xfId="94"/>
    <cellStyle name="40% - Accent5 5" xfId="95"/>
    <cellStyle name="40% - Accent5 6" xfId="96"/>
    <cellStyle name="40% - Accent6 2" xfId="97"/>
    <cellStyle name="40% - Accent6 3" xfId="98"/>
    <cellStyle name="40% - Accent6 4" xfId="99"/>
    <cellStyle name="40% - Accent6 5" xfId="100"/>
    <cellStyle name="40% - Accent6 6" xfId="101"/>
    <cellStyle name="7Mini" xfId="7"/>
    <cellStyle name="Arreg" xfId="102"/>
    <cellStyle name="Comma" xfId="1" builtinId="3"/>
    <cellStyle name="Comma 10" xfId="103"/>
    <cellStyle name="Comma 10 2" xfId="104"/>
    <cellStyle name="Comma 10 3" xfId="105"/>
    <cellStyle name="Comma 10 4" xfId="106"/>
    <cellStyle name="Comma 10 5" xfId="107"/>
    <cellStyle name="Comma 10 6" xfId="108"/>
    <cellStyle name="Comma 10 7" xfId="109"/>
    <cellStyle name="Comma 10 8" xfId="110"/>
    <cellStyle name="Comma 10 9" xfId="111"/>
    <cellStyle name="Comma 11" xfId="112"/>
    <cellStyle name="Comma 11 2" xfId="113"/>
    <cellStyle name="Comma 11 3" xfId="114"/>
    <cellStyle name="Comma 11 4" xfId="115"/>
    <cellStyle name="Comma 11 5" xfId="116"/>
    <cellStyle name="Comma 11 6" xfId="117"/>
    <cellStyle name="Comma 11 7" xfId="118"/>
    <cellStyle name="Comma 11 8" xfId="119"/>
    <cellStyle name="Comma 11 9" xfId="120"/>
    <cellStyle name="Comma 12" xfId="121"/>
    <cellStyle name="Comma 12 2" xfId="122"/>
    <cellStyle name="Comma 12 3" xfId="123"/>
    <cellStyle name="Comma 12 4" xfId="124"/>
    <cellStyle name="Comma 12 5" xfId="125"/>
    <cellStyle name="Comma 12 6" xfId="126"/>
    <cellStyle name="Comma 12 7" xfId="127"/>
    <cellStyle name="Comma 12 8" xfId="128"/>
    <cellStyle name="Comma 12 9" xfId="129"/>
    <cellStyle name="Comma 123" xfId="130"/>
    <cellStyle name="Comma 124" xfId="131"/>
    <cellStyle name="Comma 125" xfId="132"/>
    <cellStyle name="Comma 126" xfId="133"/>
    <cellStyle name="Comma 127" xfId="134"/>
    <cellStyle name="Comma 128" xfId="135"/>
    <cellStyle name="Comma 129" xfId="136"/>
    <cellStyle name="Comma 13" xfId="137"/>
    <cellStyle name="Comma 13 2" xfId="138"/>
    <cellStyle name="Comma 13 3" xfId="139"/>
    <cellStyle name="Comma 13 4" xfId="140"/>
    <cellStyle name="Comma 13 5" xfId="141"/>
    <cellStyle name="Comma 13 6" xfId="142"/>
    <cellStyle name="Comma 13 7" xfId="143"/>
    <cellStyle name="Comma 13 8" xfId="144"/>
    <cellStyle name="Comma 13 9" xfId="145"/>
    <cellStyle name="Comma 130" xfId="146"/>
    <cellStyle name="Comma 131" xfId="147"/>
    <cellStyle name="Comma 133" xfId="148"/>
    <cellStyle name="Comma 134" xfId="149"/>
    <cellStyle name="Comma 135" xfId="150"/>
    <cellStyle name="Comma 136" xfId="151"/>
    <cellStyle name="Comma 137" xfId="152"/>
    <cellStyle name="Comma 138" xfId="153"/>
    <cellStyle name="Comma 14" xfId="154"/>
    <cellStyle name="Comma 14 2" xfId="155"/>
    <cellStyle name="Comma 14 3" xfId="156"/>
    <cellStyle name="Comma 14 4" xfId="157"/>
    <cellStyle name="Comma 14 5" xfId="158"/>
    <cellStyle name="Comma 14 6" xfId="159"/>
    <cellStyle name="Comma 14 7" xfId="160"/>
    <cellStyle name="Comma 14 8" xfId="161"/>
    <cellStyle name="Comma 14 9" xfId="162"/>
    <cellStyle name="Comma 140" xfId="163"/>
    <cellStyle name="Comma 141" xfId="164"/>
    <cellStyle name="Comma 142" xfId="165"/>
    <cellStyle name="Comma 143" xfId="166"/>
    <cellStyle name="Comma 145" xfId="167"/>
    <cellStyle name="Comma 146" xfId="168"/>
    <cellStyle name="Comma 148" xfId="169"/>
    <cellStyle name="Comma 149" xfId="170"/>
    <cellStyle name="Comma 15" xfId="171"/>
    <cellStyle name="Comma 150" xfId="172"/>
    <cellStyle name="Comma 151" xfId="173"/>
    <cellStyle name="Comma 152" xfId="174"/>
    <cellStyle name="Comma 153" xfId="175"/>
    <cellStyle name="Comma 155" xfId="176"/>
    <cellStyle name="Comma 156" xfId="177"/>
    <cellStyle name="Comma 157" xfId="178"/>
    <cellStyle name="Comma 158" xfId="179"/>
    <cellStyle name="Comma 159" xfId="180"/>
    <cellStyle name="Comma 16 2" xfId="181"/>
    <cellStyle name="Comma 16 3" xfId="182"/>
    <cellStyle name="Comma 16 4" xfId="183"/>
    <cellStyle name="Comma 16 5" xfId="184"/>
    <cellStyle name="Comma 16 6" xfId="185"/>
    <cellStyle name="Comma 16 7" xfId="186"/>
    <cellStyle name="Comma 16 8" xfId="187"/>
    <cellStyle name="Comma 16 9" xfId="188"/>
    <cellStyle name="Comma 160" xfId="189"/>
    <cellStyle name="Comma 161" xfId="190"/>
    <cellStyle name="Comma 162" xfId="191"/>
    <cellStyle name="Comma 18 2" xfId="192"/>
    <cellStyle name="Comma 18 3" xfId="193"/>
    <cellStyle name="Comma 18 4" xfId="194"/>
    <cellStyle name="Comma 18 5" xfId="195"/>
    <cellStyle name="Comma 18 6" xfId="196"/>
    <cellStyle name="Comma 18 7" xfId="197"/>
    <cellStyle name="Comma 18 8" xfId="198"/>
    <cellStyle name="Comma 18 9" xfId="199"/>
    <cellStyle name="Comma 2" xfId="4"/>
    <cellStyle name="Comma 2 2" xfId="39"/>
    <cellStyle name="Comma 2 3" xfId="200"/>
    <cellStyle name="Comma 2 4" xfId="201"/>
    <cellStyle name="Comma 2 5" xfId="202"/>
    <cellStyle name="Comma 2 6" xfId="36"/>
    <cellStyle name="Comma 21 2" xfId="203"/>
    <cellStyle name="Comma 21 3" xfId="204"/>
    <cellStyle name="Comma 21 4" xfId="205"/>
    <cellStyle name="Comma 21 5" xfId="206"/>
    <cellStyle name="Comma 21 6" xfId="207"/>
    <cellStyle name="Comma 21 7" xfId="208"/>
    <cellStyle name="Comma 21 8" xfId="209"/>
    <cellStyle name="Comma 21 9" xfId="210"/>
    <cellStyle name="Comma 23 2" xfId="211"/>
    <cellStyle name="Comma 23 3" xfId="212"/>
    <cellStyle name="Comma 23 4" xfId="213"/>
    <cellStyle name="Comma 23 5" xfId="214"/>
    <cellStyle name="Comma 23 6" xfId="215"/>
    <cellStyle name="Comma 23 7" xfId="216"/>
    <cellStyle name="Comma 23 8" xfId="217"/>
    <cellStyle name="Comma 23 9" xfId="218"/>
    <cellStyle name="Comma 25 2" xfId="219"/>
    <cellStyle name="Comma 25 3" xfId="220"/>
    <cellStyle name="Comma 25 4" xfId="221"/>
    <cellStyle name="Comma 25 5" xfId="222"/>
    <cellStyle name="Comma 25 6" xfId="223"/>
    <cellStyle name="Comma 25 7" xfId="224"/>
    <cellStyle name="Comma 25 8" xfId="225"/>
    <cellStyle name="Comma 25 9" xfId="226"/>
    <cellStyle name="Comma 27 2" xfId="227"/>
    <cellStyle name="Comma 27 3" xfId="228"/>
    <cellStyle name="Comma 27 4" xfId="229"/>
    <cellStyle name="Comma 27 5" xfId="230"/>
    <cellStyle name="Comma 27 6" xfId="231"/>
    <cellStyle name="Comma 27 7" xfId="232"/>
    <cellStyle name="Comma 27 8" xfId="233"/>
    <cellStyle name="Comma 27 9" xfId="234"/>
    <cellStyle name="Comma 29 2" xfId="235"/>
    <cellStyle name="Comma 29 3" xfId="236"/>
    <cellStyle name="Comma 29 4" xfId="237"/>
    <cellStyle name="Comma 29 5" xfId="238"/>
    <cellStyle name="Comma 29 6" xfId="239"/>
    <cellStyle name="Comma 29 7" xfId="240"/>
    <cellStyle name="Comma 29 8" xfId="241"/>
    <cellStyle name="Comma 29 9" xfId="242"/>
    <cellStyle name="Comma 3" xfId="37"/>
    <cellStyle name="Comma 3 2" xfId="243"/>
    <cellStyle name="Comma 3 2 2" xfId="244"/>
    <cellStyle name="Comma 3 3" xfId="245"/>
    <cellStyle name="Comma 30" xfId="246"/>
    <cellStyle name="Comma 31" xfId="247"/>
    <cellStyle name="Comma 31 2" xfId="248"/>
    <cellStyle name="Comma 31 3" xfId="249"/>
    <cellStyle name="Comma 31 4" xfId="250"/>
    <cellStyle name="Comma 31 5" xfId="251"/>
    <cellStyle name="Comma 31 6" xfId="252"/>
    <cellStyle name="Comma 31 7" xfId="253"/>
    <cellStyle name="Comma 31 8" xfId="254"/>
    <cellStyle name="Comma 31 9" xfId="255"/>
    <cellStyle name="Comma 33 2" xfId="256"/>
    <cellStyle name="Comma 33 3" xfId="257"/>
    <cellStyle name="Comma 33 4" xfId="258"/>
    <cellStyle name="Comma 33 5" xfId="259"/>
    <cellStyle name="Comma 33 6" xfId="260"/>
    <cellStyle name="Comma 33 7" xfId="261"/>
    <cellStyle name="Comma 33 8" xfId="262"/>
    <cellStyle name="Comma 33 9" xfId="263"/>
    <cellStyle name="Comma 35 2" xfId="264"/>
    <cellStyle name="Comma 35 3" xfId="265"/>
    <cellStyle name="Comma 35 4" xfId="266"/>
    <cellStyle name="Comma 35 5" xfId="267"/>
    <cellStyle name="Comma 35 6" xfId="268"/>
    <cellStyle name="Comma 35 7" xfId="269"/>
    <cellStyle name="Comma 35 8" xfId="270"/>
    <cellStyle name="Comma 35 9" xfId="271"/>
    <cellStyle name="Comma 4" xfId="38"/>
    <cellStyle name="Comma 4 2" xfId="272"/>
    <cellStyle name="Comma 4 3" xfId="273"/>
    <cellStyle name="Comma 4 4" xfId="274"/>
    <cellStyle name="Comma 4 5" xfId="275"/>
    <cellStyle name="Comma 4 6" xfId="276"/>
    <cellStyle name="Comma 4 7" xfId="277"/>
    <cellStyle name="Comma 4 8" xfId="278"/>
    <cellStyle name="Comma 4 9" xfId="279"/>
    <cellStyle name="Comma 41" xfId="280"/>
    <cellStyle name="Comma 44" xfId="281"/>
    <cellStyle name="Comma 47" xfId="282"/>
    <cellStyle name="Comma 5" xfId="41"/>
    <cellStyle name="Comma 5 2" xfId="283"/>
    <cellStyle name="Comma 5 3" xfId="284"/>
    <cellStyle name="Comma 5 4" xfId="285"/>
    <cellStyle name="Comma 5 5" xfId="286"/>
    <cellStyle name="Comma 5 6" xfId="287"/>
    <cellStyle name="Comma 5 7" xfId="288"/>
    <cellStyle name="Comma 5 8" xfId="289"/>
    <cellStyle name="Comma 5 9" xfId="290"/>
    <cellStyle name="Comma 59" xfId="291"/>
    <cellStyle name="Comma 6" xfId="292"/>
    <cellStyle name="Comma 61" xfId="293"/>
    <cellStyle name="Comma 7" xfId="294"/>
    <cellStyle name="Comma 7 2" xfId="295"/>
    <cellStyle name="Comma 7 3" xfId="296"/>
    <cellStyle name="Comma 7 4" xfId="297"/>
    <cellStyle name="Comma 7 5" xfId="298"/>
    <cellStyle name="Comma 7 6" xfId="299"/>
    <cellStyle name="Comma 7 7" xfId="300"/>
    <cellStyle name="Comma 7 8" xfId="301"/>
    <cellStyle name="Comma 7 9" xfId="302"/>
    <cellStyle name="Comma 8" xfId="303"/>
    <cellStyle name="Comma 8 2" xfId="304"/>
    <cellStyle name="Comma 8 3" xfId="305"/>
    <cellStyle name="Comma 8 4" xfId="306"/>
    <cellStyle name="Comma 8 5" xfId="307"/>
    <cellStyle name="Comma 8 6" xfId="308"/>
    <cellStyle name="Comma 8 7" xfId="309"/>
    <cellStyle name="Comma 8 8" xfId="310"/>
    <cellStyle name="Comma 8 9" xfId="311"/>
    <cellStyle name="Comma 83" xfId="312"/>
    <cellStyle name="Comma 9" xfId="313"/>
    <cellStyle name="Comma 9 2" xfId="314"/>
    <cellStyle name="Comma 9 3" xfId="315"/>
    <cellStyle name="Comma 9 4" xfId="316"/>
    <cellStyle name="Comma 9 5" xfId="317"/>
    <cellStyle name="Comma 9 6" xfId="318"/>
    <cellStyle name="Comma 9 7" xfId="319"/>
    <cellStyle name="Comma 9 8" xfId="320"/>
    <cellStyle name="Comma 9 9" xfId="321"/>
    <cellStyle name="Comma0 - Modelo1" xfId="8"/>
    <cellStyle name="Comma0 - Style1" xfId="9"/>
    <cellStyle name="Comma1 - Modelo2" xfId="10"/>
    <cellStyle name="Comma1 - Style2" xfId="11"/>
    <cellStyle name="Currency" xfId="2" builtinId="4"/>
    <cellStyle name="Currency 2" xfId="5"/>
    <cellStyle name="Currency 2 2" xfId="322"/>
    <cellStyle name="Currency 3" xfId="323"/>
    <cellStyle name="Currency 4" xfId="387"/>
    <cellStyle name="Dia" xfId="12"/>
    <cellStyle name="Encabez1" xfId="13"/>
    <cellStyle name="Encabez2" xfId="14"/>
    <cellStyle name="Header 1" xfId="15"/>
    <cellStyle name="Header 1 Left" xfId="16"/>
    <cellStyle name="Header 1(box)" xfId="17"/>
    <cellStyle name="Header 1(middle)" xfId="18"/>
    <cellStyle name="Header 1_Front Page" xfId="19"/>
    <cellStyle name="Header 2" xfId="20"/>
    <cellStyle name="Header Price 1" xfId="21"/>
    <cellStyle name="Header Price 2" xfId="22"/>
    <cellStyle name="Helv 8" xfId="23"/>
    <cellStyle name="Hyperlink 2" xfId="324"/>
    <cellStyle name="Îáû÷íûé_Ðîëü PGS 11.09.95" xfId="24"/>
    <cellStyle name="Kolonne" xfId="325"/>
    <cellStyle name="KPMG Heading 1" xfId="326"/>
    <cellStyle name="KPMG Heading 2" xfId="327"/>
    <cellStyle name="KPMG Heading 3" xfId="328"/>
    <cellStyle name="KPMG Heading 4" xfId="329"/>
    <cellStyle name="KPMG Normal" xfId="330"/>
    <cellStyle name="KPMG Normal Text" xfId="331"/>
    <cellStyle name="Millares [0]_Well Timing" xfId="332"/>
    <cellStyle name="Millares_Well Timing" xfId="333"/>
    <cellStyle name="Moneda [0]_Well Timing" xfId="334"/>
    <cellStyle name="Moneda_Well Timing" xfId="335"/>
    <cellStyle name="N0" xfId="25"/>
    <cellStyle name="N1" xfId="26"/>
    <cellStyle name="N2" xfId="27"/>
    <cellStyle name="N3" xfId="28"/>
    <cellStyle name="N4" xfId="29"/>
    <cellStyle name="Normal" xfId="0" builtinId="0"/>
    <cellStyle name="Normal - Style1" xfId="336"/>
    <cellStyle name="Normal - Style2" xfId="337"/>
    <cellStyle name="Normal 10" xfId="338"/>
    <cellStyle name="Normal 10 2" xfId="388"/>
    <cellStyle name="Normal 11" xfId="339"/>
    <cellStyle name="Normal 12" xfId="340"/>
    <cellStyle name="Normal 13" xfId="341"/>
    <cellStyle name="Normal 14" xfId="342"/>
    <cellStyle name="Normal 15" xfId="343"/>
    <cellStyle name="Normal 16" xfId="344"/>
    <cellStyle name="Normal 17" xfId="345"/>
    <cellStyle name="Normal 18" xfId="346"/>
    <cellStyle name="Normal 19" xfId="347"/>
    <cellStyle name="Normal 2" xfId="3"/>
    <cellStyle name="Normal 2 2" xfId="35"/>
    <cellStyle name="Normal 2 2 2" xfId="348"/>
    <cellStyle name="Normal 2 2 3" xfId="349"/>
    <cellStyle name="Normal 2 3" xfId="350"/>
    <cellStyle name="Normal 2 4" xfId="6"/>
    <cellStyle name="Normal 20" xfId="351"/>
    <cellStyle name="Normal 21" xfId="352"/>
    <cellStyle name="Normal 22" xfId="353"/>
    <cellStyle name="Normal 23" xfId="354"/>
    <cellStyle name="Normal 24" xfId="355"/>
    <cellStyle name="Normal 25" xfId="356"/>
    <cellStyle name="Normal 26" xfId="357"/>
    <cellStyle name="Normal 27" xfId="358"/>
    <cellStyle name="Normal 28" xfId="359"/>
    <cellStyle name="Normal 29" xfId="389"/>
    <cellStyle name="Normal 3" xfId="30"/>
    <cellStyle name="Normal 3 2" xfId="360"/>
    <cellStyle name="Normal 30" xfId="391"/>
    <cellStyle name="Normal 31" xfId="390"/>
    <cellStyle name="Normal 32" xfId="392"/>
    <cellStyle name="Normal 4" xfId="31"/>
    <cellStyle name="Normal 4 2" xfId="361"/>
    <cellStyle name="Normal 5" xfId="34"/>
    <cellStyle name="Normal 6" xfId="40"/>
    <cellStyle name="Normal 7" xfId="362"/>
    <cellStyle name="Normal 8" xfId="363"/>
    <cellStyle name="Normal 82" xfId="364"/>
    <cellStyle name="Normal 83" xfId="365"/>
    <cellStyle name="Normal 9" xfId="366"/>
    <cellStyle name="Note 2" xfId="367"/>
    <cellStyle name="Note 3" xfId="368"/>
    <cellStyle name="Note 4" xfId="369"/>
    <cellStyle name="Note 5" xfId="370"/>
    <cellStyle name="Note 6" xfId="371"/>
    <cellStyle name="Note 7" xfId="372"/>
    <cellStyle name="Òûñÿ÷è [0]_PGSLAB" xfId="32"/>
    <cellStyle name="Òûñÿ÷è_PGSLAB" xfId="33"/>
    <cellStyle name="Percent 2" xfId="373"/>
    <cellStyle name="Percent 2 2" xfId="374"/>
    <cellStyle name="Percent 3" xfId="375"/>
    <cellStyle name="Percent 4" xfId="376"/>
    <cellStyle name="Percent 5" xfId="377"/>
    <cellStyle name="Percent 6" xfId="378"/>
    <cellStyle name="PSChar" xfId="379"/>
    <cellStyle name="PSChar 2" xfId="380"/>
    <cellStyle name="PSDate" xfId="381"/>
    <cellStyle name="PSDec" xfId="382"/>
    <cellStyle name="PSHeading" xfId="383"/>
    <cellStyle name="PSInt" xfId="384"/>
    <cellStyle name="PSSpacer" xfId="385"/>
    <cellStyle name="Tabelltittel" xfId="38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55</xdr:row>
      <xdr:rowOff>0</xdr:rowOff>
    </xdr:from>
    <xdr:to>
      <xdr:col>20</xdr:col>
      <xdr:colOff>0</xdr:colOff>
      <xdr:row>55</xdr:row>
      <xdr:rowOff>0</xdr:rowOff>
    </xdr:to>
    <xdr:sp macro="" textlink="">
      <xdr:nvSpPr>
        <xdr:cNvPr id="1025" name="Text Box 1"/>
        <xdr:cNvSpPr txBox="1">
          <a:spLocks noChangeArrowheads="1"/>
        </xdr:cNvSpPr>
      </xdr:nvSpPr>
      <xdr:spPr bwMode="auto">
        <a:xfrm>
          <a:off x="19050" y="10058400"/>
          <a:ext cx="82772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Times New Roman"/>
              <a:cs typeface="Times New Roman"/>
            </a:rPr>
            <a:t>'(1)  Certain reclassifications have been made to prior periods amounts to conform to the current period's presentation. The accompanying financial statements have been prepared assuming that PGS will continue as a going concern. Apart from the write-off of deferred debt issuance costs and debt issue discounts, the accompanying consolidated financial statements do not include any adjustments that will be the result from the proposed financial restructuring (see Financial Restructuring for further information on the restructuring process).  </a:t>
          </a:r>
        </a:p>
        <a:p>
          <a:pPr algn="l" rtl="0">
            <a:defRPr sz="1000"/>
          </a:pPr>
          <a:endParaRPr lang="en-US" sz="900" b="0" i="0" u="none" strike="noStrike" baseline="0">
            <a:solidFill>
              <a:srgbClr val="000000"/>
            </a:solidFill>
            <a:latin typeface="Times New Roman"/>
            <a:cs typeface="Times New Roman"/>
          </a:endParaRPr>
        </a:p>
        <a:p>
          <a:pPr algn="l" rtl="0">
            <a:defRPr sz="1000"/>
          </a:pPr>
          <a:r>
            <a:rPr lang="en-US" sz="900" b="0" i="0" u="none" strike="noStrike" baseline="0">
              <a:solidFill>
                <a:srgbClr val="000000"/>
              </a:solidFill>
              <a:latin typeface="Times New Roman"/>
              <a:cs typeface="Times New Roman"/>
            </a:rPr>
            <a:t>(2) See enclosed Support Tables for reconciliation of EBITDA, as defined. EBITDA, as defined, may not be comparable to other similarly titled measures from other companies. We have included EBITDA, as defined, as a supplemental disclosure because management believes that it provides useful information regarding PGS’ ability to service debt and to fund capital expenditures and provides investors a helpful measure for comparing our operating performance with the performance of other companies.</a:t>
          </a:r>
        </a:p>
        <a:p>
          <a:pPr algn="l" rtl="0">
            <a:defRPr sz="1000"/>
          </a:pPr>
          <a:r>
            <a:rPr lang="en-US" sz="900" b="0" i="0" u="none" strike="noStrike" baseline="0">
              <a:solidFill>
                <a:srgbClr val="000000"/>
              </a:solidFill>
              <a:latin typeface="Times New Roman"/>
              <a:cs typeface="Times New Roman"/>
            </a:rPr>
            <a:t> </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0</xdr:col>
          <xdr:colOff>76200</xdr:colOff>
          <xdr:row>42</xdr:row>
          <xdr:rowOff>95250</xdr:rowOff>
        </xdr:from>
        <xdr:to>
          <xdr:col>9</xdr:col>
          <xdr:colOff>171450</xdr:colOff>
          <xdr:row>62</xdr:row>
          <xdr:rowOff>28575</xdr:rowOff>
        </xdr:to>
        <xdr:sp macro="" textlink="">
          <xdr:nvSpPr>
            <xdr:cNvPr id="1036" name="Object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42</xdr:row>
          <xdr:rowOff>57150</xdr:rowOff>
        </xdr:from>
        <xdr:to>
          <xdr:col>15</xdr:col>
          <xdr:colOff>676275</xdr:colOff>
          <xdr:row>61</xdr:row>
          <xdr:rowOff>142875</xdr:rowOff>
        </xdr:to>
        <xdr:sp macro="" textlink="">
          <xdr:nvSpPr>
            <xdr:cNvPr id="1037" name="Object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D76"/>
  <sheetViews>
    <sheetView tabSelected="1" zoomScaleNormal="100" workbookViewId="0">
      <selection activeCell="X44" sqref="X44"/>
    </sheetView>
  </sheetViews>
  <sheetFormatPr defaultColWidth="9.140625" defaultRowHeight="12.75"/>
  <cols>
    <col min="1" max="1" width="2.5703125" style="2" customWidth="1"/>
    <col min="2" max="2" width="42.7109375" style="5" customWidth="1"/>
    <col min="3" max="3" width="1.7109375" style="5" customWidth="1"/>
    <col min="4" max="4" width="5.7109375" style="5" customWidth="1"/>
    <col min="5" max="5" width="1.7109375" style="5" customWidth="1"/>
    <col min="6" max="6" width="13.42578125" style="2" bestFit="1" customWidth="1"/>
    <col min="7" max="7" width="1.140625" style="2" customWidth="1"/>
    <col min="8" max="8" width="13.42578125" style="2" bestFit="1" customWidth="1"/>
    <col min="9" max="9" width="1.140625" style="2" customWidth="1"/>
    <col min="10" max="10" width="13.42578125" style="2" bestFit="1" customWidth="1"/>
    <col min="11" max="11" width="1.140625" style="2" customWidth="1"/>
    <col min="12" max="12" width="13.42578125" style="2" bestFit="1" customWidth="1"/>
    <col min="13" max="13" width="1.140625" style="2" customWidth="1"/>
    <col min="14" max="14" width="13.42578125" style="2" bestFit="1" customWidth="1"/>
    <col min="15" max="15" width="1.140625" style="2" customWidth="1"/>
    <col min="16" max="16" width="12.42578125" style="2" customWidth="1"/>
    <col min="17" max="17" width="2.28515625" style="12" customWidth="1"/>
    <col min="18" max="18" width="1.7109375" style="12" customWidth="1"/>
    <col min="19" max="19" width="11.7109375" style="2" customWidth="1"/>
    <col min="20" max="20" width="22.140625" style="426" customWidth="1"/>
    <col min="21" max="21" width="9.140625" style="2" customWidth="1"/>
    <col min="22" max="22" width="10.85546875" style="2" customWidth="1"/>
    <col min="23" max="24" width="9.140625" style="2" customWidth="1"/>
    <col min="25" max="16384" width="9.140625" style="2"/>
  </cols>
  <sheetData>
    <row r="3" spans="1:29" ht="18.75" customHeight="1">
      <c r="A3" s="519" t="s">
        <v>44</v>
      </c>
      <c r="B3" s="519"/>
      <c r="C3" s="519"/>
      <c r="D3" s="519"/>
      <c r="E3" s="519"/>
      <c r="F3" s="519"/>
      <c r="G3" s="519"/>
      <c r="H3" s="519"/>
      <c r="I3" s="519"/>
      <c r="J3" s="519"/>
      <c r="K3" s="519"/>
      <c r="L3" s="519"/>
      <c r="M3" s="519"/>
      <c r="N3" s="519"/>
      <c r="O3" s="519"/>
      <c r="P3" s="519"/>
      <c r="Q3" s="519"/>
      <c r="R3" s="367"/>
      <c r="S3" s="18"/>
      <c r="T3" s="419"/>
      <c r="U3" s="14"/>
      <c r="V3" s="14"/>
      <c r="W3" s="14"/>
      <c r="X3" s="465"/>
      <c r="Y3" s="14"/>
      <c r="Z3" s="14"/>
      <c r="AA3" s="14"/>
    </row>
    <row r="4" spans="1:29" ht="18.75">
      <c r="A4" s="519" t="s">
        <v>145</v>
      </c>
      <c r="B4" s="519"/>
      <c r="C4" s="519"/>
      <c r="D4" s="519"/>
      <c r="E4" s="519"/>
      <c r="F4" s="519"/>
      <c r="G4" s="519"/>
      <c r="H4" s="519"/>
      <c r="I4" s="519"/>
      <c r="J4" s="519"/>
      <c r="K4" s="519"/>
      <c r="L4" s="519"/>
      <c r="M4" s="519"/>
      <c r="N4" s="519"/>
      <c r="O4" s="519"/>
      <c r="P4" s="519"/>
      <c r="Q4" s="519"/>
      <c r="R4" s="519"/>
      <c r="S4" s="18"/>
      <c r="T4" s="419"/>
      <c r="U4" s="14"/>
      <c r="V4" s="14"/>
      <c r="W4" s="14"/>
      <c r="X4" s="465"/>
      <c r="Y4" s="14"/>
      <c r="Z4" s="14"/>
      <c r="AA4" s="14"/>
    </row>
    <row r="5" spans="1:29" ht="18.75" thickBot="1">
      <c r="A5" s="16"/>
      <c r="B5" s="16"/>
      <c r="C5" s="16"/>
      <c r="D5" s="16"/>
      <c r="E5" s="16"/>
      <c r="F5" s="17"/>
      <c r="G5" s="17"/>
      <c r="H5" s="24"/>
      <c r="I5" s="24"/>
      <c r="J5" s="24"/>
      <c r="K5" s="24"/>
      <c r="L5" s="24"/>
      <c r="M5" s="378"/>
      <c r="N5" s="486"/>
      <c r="O5" s="262"/>
      <c r="P5" s="262"/>
      <c r="Q5" s="262"/>
      <c r="R5" s="262"/>
      <c r="S5" s="43"/>
      <c r="T5" s="425"/>
      <c r="U5" s="14"/>
      <c r="V5" s="14"/>
      <c r="W5" s="14"/>
      <c r="X5" s="465"/>
      <c r="Y5" s="14"/>
      <c r="Z5" s="14"/>
      <c r="AA5" s="14"/>
    </row>
    <row r="6" spans="1:29" ht="12.75" customHeight="1">
      <c r="A6" s="22"/>
      <c r="B6" s="22"/>
      <c r="C6" s="22"/>
      <c r="D6" s="22"/>
      <c r="E6" s="22"/>
      <c r="F6" s="517" t="s">
        <v>7</v>
      </c>
      <c r="G6" s="517"/>
      <c r="H6" s="517"/>
      <c r="I6" s="105"/>
      <c r="J6" s="517" t="s">
        <v>22</v>
      </c>
      <c r="K6" s="517"/>
      <c r="L6" s="517"/>
      <c r="M6" s="311"/>
      <c r="N6" s="311"/>
      <c r="O6" s="378"/>
      <c r="P6" s="44"/>
      <c r="Q6" s="109"/>
      <c r="R6" s="109"/>
      <c r="S6" s="105"/>
      <c r="T6" s="419"/>
      <c r="U6" s="14"/>
      <c r="V6" s="14"/>
      <c r="W6" s="14"/>
      <c r="X6" s="14"/>
      <c r="Y6" s="14"/>
      <c r="Z6" s="14"/>
    </row>
    <row r="7" spans="1:29">
      <c r="A7" s="105"/>
      <c r="B7" s="105"/>
      <c r="C7" s="105"/>
      <c r="D7" s="105"/>
      <c r="E7" s="105"/>
      <c r="F7" s="518" t="s">
        <v>2</v>
      </c>
      <c r="G7" s="517"/>
      <c r="H7" s="518"/>
      <c r="I7" s="105"/>
      <c r="J7" s="518" t="s">
        <v>2</v>
      </c>
      <c r="K7" s="517"/>
      <c r="L7" s="518"/>
      <c r="M7" s="311"/>
      <c r="N7" s="311"/>
      <c r="O7" s="378"/>
      <c r="P7" s="44"/>
      <c r="Q7" s="109"/>
      <c r="R7" s="113"/>
      <c r="S7" s="105"/>
      <c r="Y7" s="33"/>
    </row>
    <row r="8" spans="1:29" ht="13.5" thickBot="1">
      <c r="A8" s="15" t="s">
        <v>162</v>
      </c>
      <c r="B8" s="74"/>
      <c r="C8" s="374"/>
      <c r="D8" s="74" t="s">
        <v>50</v>
      </c>
      <c r="E8" s="366"/>
      <c r="F8" s="345">
        <v>2014</v>
      </c>
      <c r="G8" s="374"/>
      <c r="H8" s="74">
        <v>2013</v>
      </c>
      <c r="I8" s="374"/>
      <c r="J8" s="345">
        <v>2014</v>
      </c>
      <c r="K8" s="475"/>
      <c r="L8" s="74">
        <v>2013</v>
      </c>
      <c r="M8" s="311"/>
      <c r="N8" s="311"/>
      <c r="O8" s="486"/>
      <c r="P8" s="44"/>
      <c r="Q8" s="113"/>
      <c r="S8" s="12"/>
    </row>
    <row r="9" spans="1:29">
      <c r="A9" s="13"/>
      <c r="B9" s="359"/>
      <c r="C9" s="359"/>
      <c r="D9" s="359"/>
      <c r="E9" s="359"/>
      <c r="F9" s="368"/>
      <c r="G9" s="359"/>
      <c r="H9" s="270"/>
      <c r="I9" s="359"/>
      <c r="J9" s="368"/>
      <c r="K9" s="475"/>
      <c r="L9" s="270"/>
      <c r="M9" s="311"/>
      <c r="N9" s="311"/>
      <c r="O9" s="486"/>
      <c r="P9" s="44"/>
      <c r="Q9" s="359"/>
      <c r="S9" s="12"/>
      <c r="Y9" s="35"/>
      <c r="Z9" s="35"/>
      <c r="AA9" s="35"/>
      <c r="AB9" s="35"/>
    </row>
    <row r="10" spans="1:29">
      <c r="A10" s="6" t="s">
        <v>18</v>
      </c>
      <c r="B10" s="6"/>
      <c r="C10" s="7"/>
      <c r="D10" s="395" t="s">
        <v>244</v>
      </c>
      <c r="E10" s="7"/>
      <c r="F10" s="308">
        <f>Notes!F42</f>
        <v>430.12500000000006</v>
      </c>
      <c r="G10" s="312"/>
      <c r="H10" s="309">
        <f>Notes!H42</f>
        <v>359.5</v>
      </c>
      <c r="I10" s="311"/>
      <c r="J10" s="308">
        <f>Notes!J42</f>
        <v>1453.7660000000001</v>
      </c>
      <c r="K10" s="312"/>
      <c r="L10" s="309">
        <f>Notes!L42</f>
        <v>1501.6</v>
      </c>
      <c r="M10" s="311"/>
      <c r="N10" s="311"/>
      <c r="O10" s="311"/>
      <c r="P10" s="311"/>
      <c r="Q10" s="23"/>
      <c r="R10" s="23"/>
      <c r="S10" s="23"/>
      <c r="T10" s="427"/>
      <c r="U10" s="12"/>
      <c r="V10" s="12"/>
      <c r="Y10" s="311"/>
      <c r="Z10" s="491"/>
      <c r="AA10" s="35"/>
      <c r="AB10" s="35"/>
    </row>
    <row r="11" spans="1:29">
      <c r="A11" s="7"/>
      <c r="B11" s="7"/>
      <c r="C11" s="7"/>
      <c r="D11" s="395"/>
      <c r="E11" s="7"/>
      <c r="F11" s="310"/>
      <c r="G11" s="312"/>
      <c r="H11" s="311"/>
      <c r="I11" s="311"/>
      <c r="J11" s="310"/>
      <c r="K11" s="312"/>
      <c r="L11" s="311"/>
      <c r="M11" s="311"/>
      <c r="N11" s="311"/>
      <c r="O11" s="311"/>
      <c r="P11" s="311"/>
      <c r="Q11" s="23"/>
      <c r="R11" s="23"/>
      <c r="S11" s="23"/>
      <c r="T11" s="427"/>
      <c r="U11" s="12"/>
      <c r="V11" s="12"/>
      <c r="Y11" s="311"/>
      <c r="Z11" s="491"/>
      <c r="AA11" s="35"/>
      <c r="AB11" s="35"/>
    </row>
    <row r="12" spans="1:29">
      <c r="A12" s="3" t="s">
        <v>52</v>
      </c>
      <c r="B12" s="3"/>
      <c r="C12" s="7"/>
      <c r="D12" s="496"/>
      <c r="E12" s="7"/>
      <c r="F12" s="314">
        <v>195.654</v>
      </c>
      <c r="G12" s="312"/>
      <c r="H12" s="299">
        <v>130.6</v>
      </c>
      <c r="I12" s="319"/>
      <c r="J12" s="314">
        <v>653.64400000000001</v>
      </c>
      <c r="K12" s="312"/>
      <c r="L12" s="299">
        <v>570.9</v>
      </c>
      <c r="M12" s="311"/>
      <c r="N12" s="311"/>
      <c r="O12" s="311"/>
      <c r="P12" s="451"/>
      <c r="Q12" s="58"/>
      <c r="R12" s="58"/>
      <c r="S12" s="58"/>
      <c r="T12" s="428"/>
      <c r="U12" s="12"/>
      <c r="V12" s="12"/>
      <c r="Y12" s="311"/>
      <c r="Z12" s="491"/>
      <c r="AA12" s="35"/>
      <c r="AB12" s="35"/>
    </row>
    <row r="13" spans="1:29">
      <c r="A13" s="3" t="s">
        <v>53</v>
      </c>
      <c r="B13" s="3"/>
      <c r="C13" s="7"/>
      <c r="D13" s="497" t="s">
        <v>51</v>
      </c>
      <c r="E13" s="7"/>
      <c r="F13" s="314">
        <f>Notes!F66</f>
        <v>7.0309999999999988</v>
      </c>
      <c r="G13" s="323"/>
      <c r="H13" s="299">
        <v>10.9</v>
      </c>
      <c r="I13" s="319"/>
      <c r="J13" s="314">
        <f>Notes!J66</f>
        <v>37.649000000000001</v>
      </c>
      <c r="K13" s="323"/>
      <c r="L13" s="299">
        <v>38.700000000000003</v>
      </c>
      <c r="M13" s="311"/>
      <c r="N13" s="311"/>
      <c r="O13" s="311"/>
      <c r="P13" s="311"/>
      <c r="Q13" s="106"/>
      <c r="R13" s="106"/>
      <c r="S13" s="384"/>
      <c r="T13" s="428"/>
      <c r="U13" s="12"/>
      <c r="V13" s="12"/>
      <c r="W13" s="110"/>
      <c r="Y13" s="311"/>
      <c r="Z13" s="491"/>
      <c r="AA13" s="35"/>
      <c r="AB13" s="35"/>
      <c r="AC13" s="2" t="s">
        <v>43</v>
      </c>
    </row>
    <row r="14" spans="1:29">
      <c r="A14" s="7" t="s">
        <v>54</v>
      </c>
      <c r="B14" s="7"/>
      <c r="C14" s="7"/>
      <c r="D14" s="87"/>
      <c r="E14" s="7"/>
      <c r="F14" s="310">
        <v>15.708</v>
      </c>
      <c r="G14" s="312"/>
      <c r="H14" s="299">
        <v>17</v>
      </c>
      <c r="I14" s="312"/>
      <c r="J14" s="310">
        <v>59.936</v>
      </c>
      <c r="K14" s="312"/>
      <c r="L14" s="299">
        <v>63.1</v>
      </c>
      <c r="M14" s="311"/>
      <c r="N14" s="311"/>
      <c r="O14" s="311"/>
      <c r="P14" s="451"/>
      <c r="Q14" s="58"/>
      <c r="R14" s="58"/>
      <c r="S14" s="385"/>
      <c r="T14" s="428"/>
      <c r="U14" s="12"/>
      <c r="V14" s="12"/>
      <c r="Y14" s="311"/>
      <c r="Z14" s="491"/>
      <c r="AA14" s="35"/>
      <c r="AB14" s="35"/>
    </row>
    <row r="15" spans="1:29">
      <c r="A15" s="3" t="s">
        <v>6</v>
      </c>
      <c r="B15" s="3"/>
      <c r="C15" s="7"/>
      <c r="D15" s="497" t="s">
        <v>245</v>
      </c>
      <c r="E15" s="7"/>
      <c r="F15" s="314">
        <f>Notes!F80</f>
        <v>211.90099999999998</v>
      </c>
      <c r="G15" s="323"/>
      <c r="H15" s="299">
        <v>119.8</v>
      </c>
      <c r="I15" s="319"/>
      <c r="J15" s="314">
        <f>Notes!J80</f>
        <v>525.36900000000003</v>
      </c>
      <c r="K15" s="323"/>
      <c r="L15" s="299">
        <v>432.5</v>
      </c>
      <c r="M15" s="311"/>
      <c r="N15" s="311"/>
      <c r="O15" s="311"/>
      <c r="P15" s="311"/>
      <c r="Q15" s="106"/>
      <c r="R15" s="106"/>
      <c r="S15" s="384"/>
      <c r="T15" s="428"/>
      <c r="U15" s="12"/>
      <c r="V15" s="12"/>
      <c r="Y15" s="311"/>
      <c r="Z15" s="491"/>
      <c r="AA15" s="35"/>
      <c r="AB15" s="35"/>
    </row>
    <row r="16" spans="1:29">
      <c r="A16" s="3" t="s">
        <v>249</v>
      </c>
      <c r="B16" s="3"/>
      <c r="C16" s="7"/>
      <c r="D16" s="497" t="s">
        <v>244</v>
      </c>
      <c r="E16" s="7"/>
      <c r="F16" s="314">
        <f>-Notes!F52</f>
        <v>39.74</v>
      </c>
      <c r="G16" s="323"/>
      <c r="H16" s="299">
        <v>15</v>
      </c>
      <c r="I16" s="319"/>
      <c r="J16" s="314">
        <f>-Notes!J52</f>
        <v>73.778999999999996</v>
      </c>
      <c r="K16" s="323"/>
      <c r="L16" s="299">
        <v>15</v>
      </c>
      <c r="M16" s="311"/>
      <c r="N16" s="311"/>
      <c r="O16" s="311"/>
      <c r="P16" s="311"/>
      <c r="Q16" s="106"/>
      <c r="R16" s="106"/>
      <c r="S16" s="384"/>
      <c r="T16" s="428"/>
      <c r="U16" s="12"/>
      <c r="V16" s="12"/>
      <c r="W16" s="99"/>
      <c r="Y16" s="311"/>
      <c r="Z16" s="491"/>
      <c r="AA16" s="35"/>
      <c r="AB16" s="35"/>
    </row>
    <row r="17" spans="1:30">
      <c r="A17" s="3" t="s">
        <v>105</v>
      </c>
      <c r="B17" s="3"/>
      <c r="C17" s="7"/>
      <c r="D17" s="497" t="s">
        <v>244</v>
      </c>
      <c r="E17" s="7"/>
      <c r="F17" s="314">
        <f>-Notes!F51</f>
        <v>-0.18099999999999999</v>
      </c>
      <c r="G17" s="323"/>
      <c r="H17" s="309">
        <v>-0.2</v>
      </c>
      <c r="I17" s="319"/>
      <c r="J17" s="314">
        <f>-Notes!J51</f>
        <v>-0.72299999999999998</v>
      </c>
      <c r="K17" s="323"/>
      <c r="L17" s="309">
        <v>-0.7</v>
      </c>
      <c r="M17" s="311"/>
      <c r="N17" s="311"/>
      <c r="O17" s="311"/>
      <c r="P17" s="311"/>
      <c r="Q17" s="106"/>
      <c r="R17" s="106"/>
      <c r="S17" s="384"/>
      <c r="T17" s="428"/>
      <c r="U17" s="12"/>
      <c r="V17" s="12"/>
      <c r="W17" s="99"/>
      <c r="Y17" s="311"/>
      <c r="Z17" s="491"/>
      <c r="AA17" s="35"/>
      <c r="AB17" s="35"/>
    </row>
    <row r="18" spans="1:30">
      <c r="A18" s="54"/>
      <c r="B18" s="54" t="s">
        <v>23</v>
      </c>
      <c r="C18" s="7"/>
      <c r="D18" s="87"/>
      <c r="E18" s="7"/>
      <c r="F18" s="320">
        <f>SUM(F12:F17)</f>
        <v>469.85300000000001</v>
      </c>
      <c r="G18" s="312"/>
      <c r="H18" s="467">
        <f>SUM(H12:H17)</f>
        <v>293.10000000000002</v>
      </c>
      <c r="I18" s="312"/>
      <c r="J18" s="320">
        <f>SUM(J12:J17)</f>
        <v>1349.654</v>
      </c>
      <c r="K18" s="312"/>
      <c r="L18" s="467">
        <f>SUM(L12:L17)</f>
        <v>1119.5</v>
      </c>
      <c r="M18" s="311"/>
      <c r="N18" s="311"/>
      <c r="O18" s="311"/>
      <c r="P18" s="311"/>
      <c r="Q18" s="58"/>
      <c r="R18" s="58"/>
      <c r="S18" s="385"/>
      <c r="T18" s="429"/>
      <c r="U18" s="12"/>
      <c r="V18" s="12"/>
      <c r="W18" s="33"/>
      <c r="X18" s="33"/>
      <c r="Y18" s="311"/>
      <c r="Z18" s="491"/>
      <c r="AA18" s="35"/>
      <c r="AB18" s="35"/>
      <c r="AC18" s="33"/>
      <c r="AD18" s="33"/>
    </row>
    <row r="19" spans="1:30">
      <c r="B19" s="7" t="s">
        <v>165</v>
      </c>
      <c r="C19" s="7"/>
      <c r="D19" s="395" t="s">
        <v>244</v>
      </c>
      <c r="E19" s="7"/>
      <c r="F19" s="310">
        <f>Notes!F55</f>
        <v>-39.698999999999998</v>
      </c>
      <c r="G19" s="312"/>
      <c r="H19" s="311">
        <v>66.400000000000006</v>
      </c>
      <c r="I19" s="311"/>
      <c r="J19" s="310">
        <f>Notes!J55</f>
        <v>104.17799999999994</v>
      </c>
      <c r="K19" s="312"/>
      <c r="L19" s="311">
        <v>382.09999999999991</v>
      </c>
      <c r="M19" s="311"/>
      <c r="N19" s="311"/>
      <c r="O19" s="311"/>
      <c r="P19" s="451"/>
      <c r="Q19" s="58"/>
      <c r="R19" s="58"/>
      <c r="S19" s="385"/>
      <c r="T19" s="428"/>
      <c r="U19" s="12"/>
      <c r="V19" s="12"/>
      <c r="W19" s="33"/>
      <c r="X19" s="33"/>
      <c r="Y19" s="311"/>
      <c r="Z19" s="491"/>
      <c r="AA19" s="35"/>
      <c r="AB19" s="35"/>
      <c r="AC19" s="33"/>
      <c r="AD19" s="33"/>
    </row>
    <row r="20" spans="1:30">
      <c r="A20" s="7" t="s">
        <v>296</v>
      </c>
      <c r="B20" s="7"/>
      <c r="C20" s="7"/>
      <c r="D20" s="395" t="s">
        <v>261</v>
      </c>
      <c r="E20" s="7"/>
      <c r="F20" s="448">
        <v>-4.3630000000000004</v>
      </c>
      <c r="G20" s="312"/>
      <c r="H20" s="311">
        <v>-8</v>
      </c>
      <c r="I20" s="311"/>
      <c r="J20" s="448">
        <v>-30.948</v>
      </c>
      <c r="K20" s="312"/>
      <c r="L20" s="311">
        <v>-14.3</v>
      </c>
      <c r="M20" s="311"/>
      <c r="N20" s="311"/>
      <c r="O20" s="311"/>
      <c r="P20" s="311"/>
      <c r="Q20" s="58"/>
      <c r="R20" s="58"/>
      <c r="S20" s="385"/>
      <c r="T20" s="430"/>
      <c r="U20" s="12"/>
      <c r="V20" s="12"/>
      <c r="W20" s="33"/>
      <c r="X20" s="33"/>
      <c r="Y20" s="311"/>
      <c r="Z20" s="491"/>
      <c r="AA20" s="35"/>
      <c r="AB20" s="35"/>
      <c r="AC20" s="33"/>
      <c r="AD20" s="33"/>
    </row>
    <row r="21" spans="1:30">
      <c r="A21" s="7" t="s">
        <v>14</v>
      </c>
      <c r="B21" s="7"/>
      <c r="C21" s="7"/>
      <c r="D21" s="395" t="s">
        <v>246</v>
      </c>
      <c r="E21" s="7"/>
      <c r="F21" s="310">
        <f>Notes!F102</f>
        <v>-7.4830000000000005</v>
      </c>
      <c r="G21" s="312"/>
      <c r="H21" s="311">
        <v>-7.5</v>
      </c>
      <c r="I21" s="311"/>
      <c r="J21" s="310">
        <f>Notes!J102</f>
        <v>-30.068000000000005</v>
      </c>
      <c r="K21" s="312"/>
      <c r="L21" s="311">
        <v>-32.299999999999997</v>
      </c>
      <c r="M21" s="317"/>
      <c r="N21" s="317"/>
      <c r="O21" s="311"/>
      <c r="P21" s="311"/>
      <c r="Q21" s="58"/>
      <c r="R21" s="58"/>
      <c r="S21" s="385"/>
      <c r="T21" s="428"/>
      <c r="U21" s="12"/>
      <c r="V21" s="12"/>
      <c r="W21" s="33"/>
      <c r="X21" s="33"/>
      <c r="Y21" s="311"/>
      <c r="Z21" s="491"/>
      <c r="AA21" s="35"/>
      <c r="AB21" s="35"/>
      <c r="AC21" s="33"/>
      <c r="AD21" s="33"/>
    </row>
    <row r="22" spans="1:30">
      <c r="A22" s="6" t="s">
        <v>196</v>
      </c>
      <c r="B22" s="6"/>
      <c r="C22" s="7"/>
      <c r="D22" s="395" t="s">
        <v>144</v>
      </c>
      <c r="E22" s="7"/>
      <c r="F22" s="308">
        <f>Notes!F116</f>
        <v>-6.4280000000000008</v>
      </c>
      <c r="G22" s="312"/>
      <c r="H22" s="309">
        <v>-6.1</v>
      </c>
      <c r="I22" s="311"/>
      <c r="J22" s="308">
        <f>Notes!J116</f>
        <v>-26.489260999999999</v>
      </c>
      <c r="K22" s="312"/>
      <c r="L22" s="309">
        <v>-7.6</v>
      </c>
      <c r="M22" s="325"/>
      <c r="N22" s="325"/>
      <c r="O22" s="311"/>
      <c r="P22" s="311"/>
      <c r="Q22" s="58"/>
      <c r="R22" s="58"/>
      <c r="S22" s="385"/>
      <c r="T22" s="430"/>
      <c r="U22" s="12"/>
      <c r="V22" s="12"/>
      <c r="W22" s="33"/>
      <c r="X22" s="33"/>
      <c r="Y22" s="311"/>
      <c r="Z22" s="491"/>
      <c r="AA22" s="35"/>
      <c r="AB22" s="35"/>
      <c r="AC22" s="33"/>
      <c r="AD22" s="33"/>
    </row>
    <row r="23" spans="1:30">
      <c r="A23" s="3" t="s">
        <v>0</v>
      </c>
      <c r="B23" s="3" t="s">
        <v>138</v>
      </c>
      <c r="C23" s="7"/>
      <c r="D23" s="84"/>
      <c r="E23" s="7"/>
      <c r="F23" s="314">
        <f>SUM(F19:F22)</f>
        <v>-57.972999999999999</v>
      </c>
      <c r="G23" s="312"/>
      <c r="H23" s="311">
        <f>SUM(H19:H22)</f>
        <v>44.800000000000004</v>
      </c>
      <c r="I23" s="319"/>
      <c r="J23" s="314">
        <f>SUM(J19:J22)</f>
        <v>16.672738999999929</v>
      </c>
      <c r="K23" s="312"/>
      <c r="L23" s="311">
        <f>SUM(L19:L22)</f>
        <v>327.89999999999986</v>
      </c>
      <c r="M23" s="312"/>
      <c r="N23" s="312"/>
      <c r="O23" s="311"/>
      <c r="P23" s="311"/>
      <c r="Q23" s="58"/>
      <c r="R23" s="58"/>
      <c r="S23" s="58"/>
      <c r="T23" s="429"/>
      <c r="U23" s="12"/>
      <c r="V23" s="12"/>
      <c r="Y23" s="311"/>
      <c r="Z23" s="491"/>
      <c r="AA23" s="35"/>
      <c r="AB23" s="35"/>
    </row>
    <row r="24" spans="1:30">
      <c r="A24" s="6" t="s">
        <v>139</v>
      </c>
      <c r="B24" s="6"/>
      <c r="C24" s="7"/>
      <c r="D24" s="87"/>
      <c r="E24" s="7"/>
      <c r="F24" s="449">
        <v>27.488</v>
      </c>
      <c r="G24" s="312"/>
      <c r="H24" s="309">
        <v>14.7</v>
      </c>
      <c r="I24" s="311"/>
      <c r="J24" s="449">
        <v>59.414999999999999</v>
      </c>
      <c r="K24" s="312"/>
      <c r="L24" s="309">
        <v>89.6</v>
      </c>
      <c r="M24" s="325"/>
      <c r="N24" s="325"/>
      <c r="O24" s="311"/>
      <c r="P24" s="311"/>
      <c r="Q24" s="58"/>
      <c r="R24" s="58"/>
      <c r="S24" s="58"/>
      <c r="T24" s="430"/>
      <c r="U24" s="12"/>
      <c r="V24" s="12"/>
      <c r="W24" s="101"/>
      <c r="Y24" s="317"/>
      <c r="Z24" s="491"/>
      <c r="AA24" s="35"/>
      <c r="AB24" s="35"/>
    </row>
    <row r="25" spans="1:30" ht="13.5" thickBot="1">
      <c r="A25" s="9"/>
      <c r="B25" s="102" t="s">
        <v>140</v>
      </c>
      <c r="C25" s="29"/>
      <c r="D25" s="86"/>
      <c r="E25" s="29"/>
      <c r="F25" s="353">
        <f>+F23-F24</f>
        <v>-85.460999999999999</v>
      </c>
      <c r="G25" s="324"/>
      <c r="H25" s="468">
        <f>+H23-H24</f>
        <v>30.100000000000005</v>
      </c>
      <c r="I25" s="317"/>
      <c r="J25" s="353">
        <f>+J23-J24-0.1</f>
        <v>-42.842261000000072</v>
      </c>
      <c r="K25" s="324"/>
      <c r="L25" s="468">
        <f>+L23-L24</f>
        <v>238.29999999999987</v>
      </c>
      <c r="M25" s="267"/>
      <c r="N25" s="267"/>
      <c r="O25" s="317"/>
      <c r="P25" s="317"/>
      <c r="Q25" s="49"/>
      <c r="R25" s="49"/>
      <c r="S25" s="49"/>
      <c r="T25" s="421"/>
      <c r="U25" s="12"/>
      <c r="V25" s="12"/>
      <c r="Z25" s="103"/>
      <c r="AB25" s="116"/>
    </row>
    <row r="26" spans="1:30" s="4" customFormat="1">
      <c r="A26" s="29"/>
      <c r="B26" s="29"/>
      <c r="C26" s="29"/>
      <c r="D26" s="86"/>
      <c r="E26" s="29"/>
      <c r="F26" s="316"/>
      <c r="G26" s="324"/>
      <c r="H26" s="317"/>
      <c r="I26" s="317"/>
      <c r="J26" s="316"/>
      <c r="K26" s="324"/>
      <c r="L26" s="317"/>
      <c r="M26" s="267"/>
      <c r="N26" s="267"/>
      <c r="O26" s="325"/>
      <c r="P26" s="325"/>
      <c r="Q26" s="49"/>
      <c r="R26" s="49"/>
      <c r="S26" s="49"/>
      <c r="T26" s="421"/>
      <c r="Z26" s="104"/>
    </row>
    <row r="27" spans="1:30" s="4" customFormat="1" hidden="1">
      <c r="A27" s="6" t="s">
        <v>133</v>
      </c>
      <c r="B27" s="6"/>
      <c r="C27" s="7"/>
      <c r="D27" s="83"/>
      <c r="E27" s="7"/>
      <c r="F27" s="308"/>
      <c r="G27" s="312"/>
      <c r="H27" s="309"/>
      <c r="I27" s="312"/>
      <c r="J27" s="308"/>
      <c r="K27" s="312"/>
      <c r="L27" s="312"/>
      <c r="M27" s="30"/>
      <c r="N27" s="30"/>
      <c r="O27" s="312"/>
      <c r="P27" s="311"/>
      <c r="Q27" s="10"/>
      <c r="R27" s="10"/>
      <c r="S27" s="10"/>
      <c r="T27" s="428"/>
      <c r="Z27" s="104"/>
    </row>
    <row r="28" spans="1:30" s="4" customFormat="1" ht="13.5" hidden="1" thickBot="1">
      <c r="A28" s="9"/>
      <c r="B28" s="102" t="s">
        <v>140</v>
      </c>
      <c r="C28" s="29"/>
      <c r="D28" s="85"/>
      <c r="E28" s="29"/>
      <c r="F28" s="353"/>
      <c r="G28" s="324"/>
      <c r="H28" s="326"/>
      <c r="I28" s="317"/>
      <c r="J28" s="353"/>
      <c r="K28" s="324"/>
      <c r="L28" s="317"/>
      <c r="M28" s="354"/>
      <c r="N28" s="354"/>
      <c r="O28" s="325"/>
      <c r="P28" s="317"/>
      <c r="Q28" s="49"/>
      <c r="R28" s="49"/>
      <c r="S28" s="49"/>
      <c r="T28" s="421"/>
      <c r="Z28" s="104"/>
    </row>
    <row r="29" spans="1:30" s="4" customFormat="1" hidden="1">
      <c r="A29" s="2"/>
      <c r="B29" s="29"/>
      <c r="C29" s="29"/>
      <c r="D29" s="86"/>
      <c r="E29" s="29"/>
      <c r="F29" s="63"/>
      <c r="G29" s="268"/>
      <c r="H29" s="63"/>
      <c r="I29" s="63"/>
      <c r="J29" s="63"/>
      <c r="K29" s="268"/>
      <c r="L29" s="63"/>
      <c r="M29" s="376"/>
      <c r="N29" s="441"/>
      <c r="O29" s="267"/>
      <c r="P29" s="30"/>
      <c r="Q29" s="49"/>
      <c r="R29" s="49"/>
      <c r="S29" s="49"/>
      <c r="T29" s="421"/>
      <c r="Z29" s="104"/>
    </row>
    <row r="30" spans="1:30" s="4" customFormat="1">
      <c r="A30" s="112"/>
      <c r="B30" s="29"/>
      <c r="C30" s="29"/>
      <c r="D30" s="86"/>
      <c r="E30" s="29"/>
      <c r="F30" s="452"/>
      <c r="G30" s="268"/>
      <c r="H30" s="63"/>
      <c r="I30" s="63"/>
      <c r="J30" s="452"/>
      <c r="K30" s="268"/>
      <c r="L30" s="63"/>
      <c r="M30" s="45"/>
      <c r="N30" s="45"/>
      <c r="O30" s="267"/>
      <c r="P30" s="30"/>
      <c r="Q30" s="49"/>
      <c r="R30" s="49"/>
      <c r="S30" s="49"/>
      <c r="T30" s="421"/>
      <c r="Z30" s="104"/>
    </row>
    <row r="31" spans="1:30" s="4" customFormat="1">
      <c r="A31" s="64" t="s">
        <v>30</v>
      </c>
      <c r="B31" s="31"/>
      <c r="C31" s="29"/>
      <c r="D31" s="93"/>
      <c r="E31" s="29"/>
      <c r="F31" s="63"/>
      <c r="G31" s="49"/>
      <c r="H31" s="63"/>
      <c r="I31" s="63"/>
      <c r="J31" s="63"/>
      <c r="K31" s="49"/>
      <c r="L31" s="63"/>
      <c r="M31" s="45"/>
      <c r="N31" s="45"/>
      <c r="O31" s="30"/>
      <c r="P31" s="30"/>
      <c r="Q31" s="49"/>
      <c r="R31" s="49"/>
      <c r="S31" s="49"/>
      <c r="T31" s="421"/>
      <c r="Z31" s="104"/>
    </row>
    <row r="32" spans="1:30" s="4" customFormat="1">
      <c r="A32" s="65" t="s">
        <v>31</v>
      </c>
      <c r="B32" s="66"/>
      <c r="C32" s="31"/>
      <c r="D32" s="87"/>
      <c r="E32" s="31"/>
      <c r="F32" s="471">
        <v>-0.39909735829064119</v>
      </c>
      <c r="G32" s="42"/>
      <c r="H32" s="354">
        <v>0.13991833194738262</v>
      </c>
      <c r="I32" s="355"/>
      <c r="J32" s="471">
        <v>-0.19916852146714362</v>
      </c>
      <c r="K32" s="42"/>
      <c r="L32" s="354">
        <v>1.1100000000000001</v>
      </c>
      <c r="M32" s="45"/>
      <c r="N32" s="45"/>
      <c r="O32" s="354"/>
      <c r="P32" s="441"/>
      <c r="Q32" s="42"/>
      <c r="R32" s="42"/>
      <c r="S32" s="42"/>
      <c r="T32" s="431"/>
      <c r="V32" s="343"/>
      <c r="W32" s="99"/>
      <c r="Z32" s="104"/>
    </row>
    <row r="33" spans="1:26" s="4" customFormat="1" ht="15.75">
      <c r="A33" s="6" t="s">
        <v>168</v>
      </c>
      <c r="B33" s="6"/>
      <c r="C33" s="89"/>
      <c r="D33" s="7"/>
      <c r="E33" s="311"/>
      <c r="F33" s="472">
        <v>-0.39836171681154831</v>
      </c>
      <c r="G33" s="323"/>
      <c r="H33" s="376">
        <v>0.13950674632146551</v>
      </c>
      <c r="I33" s="355"/>
      <c r="J33" s="472">
        <v>-0.19844057359291739</v>
      </c>
      <c r="K33" s="323"/>
      <c r="L33" s="376">
        <v>1.1000000000000001</v>
      </c>
      <c r="M33" s="73"/>
      <c r="N33" s="73"/>
      <c r="O33" s="441"/>
      <c r="P33" s="441"/>
      <c r="Q33" s="42"/>
      <c r="R33" s="42"/>
      <c r="S33" s="42"/>
      <c r="T33" s="431"/>
      <c r="V33" s="343"/>
      <c r="W33" s="99"/>
      <c r="Z33" s="104"/>
    </row>
    <row r="34" spans="1:26" s="4" customFormat="1" ht="14.25">
      <c r="A34" s="61" t="s">
        <v>55</v>
      </c>
      <c r="B34" s="50"/>
      <c r="C34" s="41"/>
      <c r="D34" s="1"/>
      <c r="E34" s="41"/>
      <c r="F34" s="483">
        <v>214118180</v>
      </c>
      <c r="G34" s="41"/>
      <c r="H34" s="45">
        <v>215125492</v>
      </c>
      <c r="I34" s="45"/>
      <c r="J34" s="483">
        <v>214603496</v>
      </c>
      <c r="K34" s="41"/>
      <c r="L34" s="45">
        <v>215566344</v>
      </c>
      <c r="M34" s="485"/>
      <c r="N34" s="485"/>
      <c r="O34" s="45"/>
      <c r="P34" s="45"/>
      <c r="Q34" s="41"/>
      <c r="R34" s="41"/>
      <c r="T34" s="432"/>
      <c r="V34" s="104"/>
    </row>
    <row r="35" spans="1:26" s="4" customFormat="1" ht="14.25">
      <c r="A35" s="61" t="s">
        <v>169</v>
      </c>
      <c r="B35" s="50"/>
      <c r="C35" s="41"/>
      <c r="D35" s="1"/>
      <c r="E35" s="41"/>
      <c r="F35" s="483">
        <v>214513585</v>
      </c>
      <c r="G35" s="41"/>
      <c r="H35" s="45">
        <v>215760175</v>
      </c>
      <c r="I35" s="45"/>
      <c r="J35" s="483">
        <v>215390735</v>
      </c>
      <c r="K35" s="41"/>
      <c r="L35" s="45">
        <v>216400525</v>
      </c>
      <c r="M35" s="485"/>
      <c r="N35" s="485"/>
      <c r="O35" s="45"/>
      <c r="P35" s="45"/>
      <c r="Q35" s="41"/>
      <c r="R35" s="41"/>
      <c r="T35" s="432"/>
      <c r="V35" s="104"/>
    </row>
    <row r="36" spans="1:26" s="4" customFormat="1">
      <c r="A36" s="61"/>
      <c r="B36" s="50"/>
      <c r="C36" s="41"/>
      <c r="D36" s="1"/>
      <c r="E36" s="41"/>
      <c r="F36" s="45"/>
      <c r="G36" s="41"/>
      <c r="H36" s="45"/>
      <c r="I36" s="45"/>
      <c r="J36" s="45"/>
      <c r="K36" s="45"/>
      <c r="L36" s="45"/>
      <c r="M36" s="484"/>
      <c r="N36" s="484"/>
      <c r="O36" s="45"/>
      <c r="P36" s="45"/>
      <c r="Q36" s="41"/>
      <c r="R36" s="41"/>
      <c r="T36" s="432"/>
      <c r="V36" s="104"/>
    </row>
    <row r="37" spans="1:26" s="4" customFormat="1" ht="15.75">
      <c r="A37" s="98"/>
      <c r="B37" s="94"/>
      <c r="C37" s="32"/>
      <c r="D37" s="88"/>
      <c r="E37" s="32"/>
      <c r="F37" s="260"/>
      <c r="G37" s="32"/>
      <c r="H37" s="73"/>
      <c r="I37" s="73"/>
      <c r="J37" s="73"/>
      <c r="K37" s="73"/>
      <c r="L37" s="73"/>
      <c r="M37" s="30"/>
      <c r="N37" s="30"/>
      <c r="O37" s="73"/>
      <c r="P37" s="73"/>
      <c r="Q37" s="73"/>
      <c r="R37" s="260"/>
      <c r="S37" s="107"/>
      <c r="T37" s="107"/>
      <c r="V37" s="432"/>
    </row>
    <row r="38" spans="1:26" s="32" customFormat="1" ht="12.75" customHeight="1">
      <c r="B38" s="520" t="s">
        <v>174</v>
      </c>
      <c r="C38" s="520"/>
      <c r="D38" s="520"/>
      <c r="E38" s="520"/>
      <c r="F38" s="520"/>
      <c r="G38" s="57"/>
      <c r="H38" s="57"/>
      <c r="I38" s="57"/>
      <c r="J38" s="485" t="s">
        <v>153</v>
      </c>
      <c r="K38" s="485"/>
      <c r="L38" s="485"/>
      <c r="M38" s="485"/>
      <c r="N38" s="485"/>
      <c r="O38" s="30"/>
      <c r="P38" s="63" t="s">
        <v>0</v>
      </c>
      <c r="Q38" s="485"/>
      <c r="R38" s="485"/>
      <c r="S38" s="485"/>
      <c r="T38" s="485"/>
      <c r="V38" s="432"/>
      <c r="W38"/>
    </row>
    <row r="39" spans="1:26" s="4" customFormat="1" ht="15.75">
      <c r="A39" s="72"/>
      <c r="B39" s="516" t="s">
        <v>234</v>
      </c>
      <c r="C39" s="516"/>
      <c r="D39" s="516"/>
      <c r="E39" s="516"/>
      <c r="F39" s="516"/>
      <c r="G39" s="57"/>
      <c r="H39" s="57"/>
      <c r="I39" s="57"/>
      <c r="J39" s="485" t="s">
        <v>235</v>
      </c>
      <c r="K39" s="485"/>
      <c r="L39" s="485"/>
      <c r="M39" s="485"/>
      <c r="N39" s="485"/>
      <c r="O39" s="30"/>
      <c r="P39" s="30"/>
      <c r="Q39" s="485"/>
      <c r="R39" s="485"/>
      <c r="S39" s="485"/>
      <c r="T39" s="485"/>
      <c r="U39" s="32"/>
      <c r="V39" s="432"/>
      <c r="W39" s="32"/>
    </row>
    <row r="40" spans="1:26" s="4" customFormat="1">
      <c r="A40" s="29"/>
      <c r="B40" s="515" t="s">
        <v>192</v>
      </c>
      <c r="C40" s="515"/>
      <c r="D40" s="515"/>
      <c r="E40" s="515"/>
      <c r="F40" s="515"/>
      <c r="J40" s="484" t="s">
        <v>175</v>
      </c>
      <c r="K40" s="484"/>
      <c r="L40" s="484"/>
      <c r="M40" s="484"/>
      <c r="N40" s="484"/>
      <c r="O40" s="30"/>
      <c r="P40" s="30"/>
      <c r="Q40" s="484"/>
      <c r="R40" s="484"/>
      <c r="S40" s="484"/>
      <c r="T40" s="484"/>
      <c r="V40" s="432"/>
    </row>
    <row r="41" spans="1:26" s="4" customFormat="1">
      <c r="A41" s="29"/>
      <c r="B41" s="29"/>
      <c r="C41" s="31"/>
      <c r="D41" s="86"/>
      <c r="E41" s="31"/>
      <c r="F41" s="30"/>
      <c r="G41" s="30"/>
      <c r="H41" s="30"/>
      <c r="I41" s="30"/>
      <c r="J41" s="30"/>
      <c r="K41" s="30"/>
      <c r="L41" s="30"/>
      <c r="M41" s="30"/>
      <c r="N41" s="30"/>
      <c r="O41" s="30"/>
      <c r="P41" s="30"/>
      <c r="Q41" s="30"/>
      <c r="R41" s="30"/>
      <c r="S41" s="30"/>
      <c r="T41" s="433"/>
    </row>
    <row r="42" spans="1:26" s="4" customFormat="1">
      <c r="A42" s="29"/>
      <c r="B42" s="29"/>
      <c r="C42" s="31"/>
      <c r="D42" s="86"/>
      <c r="E42" s="31"/>
      <c r="F42" s="30"/>
      <c r="G42" s="30"/>
      <c r="H42" s="30"/>
      <c r="I42" s="30"/>
      <c r="J42" s="30"/>
      <c r="K42" s="30"/>
      <c r="L42" s="30"/>
      <c r="M42" s="30"/>
      <c r="N42" s="30"/>
      <c r="O42" s="30"/>
      <c r="P42" s="30"/>
      <c r="Q42" s="30"/>
      <c r="R42" s="30"/>
      <c r="S42" s="30"/>
      <c r="T42" s="433"/>
    </row>
    <row r="43" spans="1:26" s="4" customFormat="1">
      <c r="A43" s="29"/>
      <c r="B43" s="29"/>
      <c r="C43" s="31"/>
      <c r="D43" s="86"/>
      <c r="E43" s="31"/>
      <c r="F43" s="30"/>
      <c r="G43" s="30"/>
      <c r="H43" s="30"/>
      <c r="I43" s="30"/>
      <c r="J43" s="30"/>
      <c r="K43" s="30"/>
      <c r="L43" s="30"/>
      <c r="M43" s="30"/>
      <c r="N43" s="30"/>
      <c r="O43" s="30"/>
      <c r="P43" s="30"/>
      <c r="Q43" s="30"/>
      <c r="R43" s="30"/>
      <c r="S43" s="30"/>
      <c r="T43" s="433"/>
    </row>
    <row r="44" spans="1:26" s="4" customFormat="1">
      <c r="A44" s="29"/>
      <c r="B44" s="29"/>
      <c r="C44" s="31"/>
      <c r="D44" s="86"/>
      <c r="E44" s="31"/>
      <c r="F44" s="30"/>
      <c r="G44" s="30"/>
      <c r="H44" s="30"/>
      <c r="I44" s="30"/>
      <c r="J44" s="30"/>
      <c r="K44" s="30"/>
      <c r="L44" s="30"/>
      <c r="M44" s="30"/>
      <c r="N44" s="30"/>
      <c r="O44" s="30"/>
      <c r="P44" s="30"/>
      <c r="Q44" s="30"/>
      <c r="R44" s="30"/>
      <c r="S44" s="30"/>
      <c r="T44" s="433"/>
    </row>
    <row r="45" spans="1:26" s="4" customFormat="1">
      <c r="A45" s="29"/>
      <c r="B45" s="29"/>
      <c r="C45" s="31"/>
      <c r="D45" s="86"/>
      <c r="E45" s="31"/>
      <c r="F45" s="30"/>
      <c r="G45" s="30"/>
      <c r="H45" s="30"/>
      <c r="I45" s="30"/>
      <c r="J45" s="30"/>
      <c r="K45" s="30"/>
      <c r="L45" s="30"/>
      <c r="M45" s="30"/>
      <c r="N45" s="30"/>
      <c r="O45" s="30"/>
      <c r="P45" s="30"/>
      <c r="Q45" s="30"/>
      <c r="R45" s="30"/>
      <c r="S45" s="30"/>
      <c r="T45" s="433"/>
    </row>
    <row r="46" spans="1:26" s="4" customFormat="1">
      <c r="A46" s="29"/>
      <c r="B46" s="29"/>
      <c r="C46" s="31"/>
      <c r="D46" s="86"/>
      <c r="E46" s="31"/>
      <c r="F46" s="30"/>
      <c r="G46" s="30"/>
      <c r="H46" s="30"/>
      <c r="I46" s="30"/>
      <c r="J46" s="30"/>
      <c r="K46" s="30"/>
      <c r="L46" s="30"/>
      <c r="M46" s="30"/>
      <c r="N46" s="30"/>
      <c r="O46" s="30"/>
      <c r="P46" s="30"/>
      <c r="Q46" s="30"/>
      <c r="R46" s="30"/>
      <c r="S46" s="30"/>
      <c r="T46" s="433"/>
    </row>
    <row r="47" spans="1:26" s="4" customFormat="1">
      <c r="A47" s="29"/>
      <c r="B47" s="29"/>
      <c r="C47" s="31"/>
      <c r="D47" s="86"/>
      <c r="E47" s="31"/>
      <c r="F47" s="30"/>
      <c r="G47" s="30"/>
      <c r="H47" s="30"/>
      <c r="I47" s="30"/>
      <c r="J47" s="30"/>
      <c r="K47" s="30"/>
      <c r="L47" s="30"/>
      <c r="M47" s="30"/>
      <c r="N47" s="30"/>
      <c r="O47" s="30"/>
      <c r="P47" s="30"/>
      <c r="Q47" s="30"/>
      <c r="R47" s="30"/>
      <c r="S47" s="30"/>
      <c r="T47" s="433"/>
    </row>
    <row r="48" spans="1:26" s="4" customFormat="1">
      <c r="A48" s="29"/>
      <c r="B48" s="29"/>
      <c r="C48" s="31"/>
      <c r="D48" s="86"/>
      <c r="E48" s="31"/>
      <c r="F48" s="30"/>
      <c r="G48" s="30"/>
      <c r="H48" s="30"/>
      <c r="I48" s="30"/>
      <c r="J48" s="30"/>
      <c r="K48" s="30"/>
      <c r="L48" s="30"/>
      <c r="M48" s="30"/>
      <c r="N48" s="30"/>
      <c r="O48" s="30"/>
      <c r="P48" s="30"/>
      <c r="Q48" s="30"/>
      <c r="R48" s="30"/>
      <c r="S48" s="30"/>
      <c r="T48" s="433"/>
    </row>
    <row r="49" spans="1:23" s="4" customFormat="1">
      <c r="A49" s="29"/>
      <c r="B49" s="29"/>
      <c r="C49" s="31"/>
      <c r="D49" s="86"/>
      <c r="E49" s="31"/>
      <c r="F49" s="30"/>
      <c r="G49" s="30"/>
      <c r="H49" s="30"/>
      <c r="I49" s="30"/>
      <c r="J49" s="30"/>
      <c r="K49" s="30"/>
      <c r="L49" s="30"/>
      <c r="M49" s="30"/>
      <c r="N49" s="30"/>
      <c r="O49" s="30"/>
      <c r="P49" s="30"/>
      <c r="Q49" s="30"/>
      <c r="R49" s="30"/>
      <c r="S49" s="30"/>
      <c r="T49" s="433"/>
    </row>
    <row r="50" spans="1:23" s="4" customFormat="1">
      <c r="A50" s="29"/>
      <c r="B50" s="29"/>
      <c r="C50" s="31"/>
      <c r="D50" s="86"/>
      <c r="E50" s="31"/>
      <c r="F50" s="30"/>
      <c r="G50" s="30"/>
      <c r="H50" s="30"/>
      <c r="I50" s="30"/>
      <c r="J50" s="30"/>
      <c r="K50" s="30"/>
      <c r="L50" s="30"/>
      <c r="M50" s="30"/>
      <c r="N50" s="30"/>
      <c r="O50" s="30"/>
      <c r="P50" s="30"/>
      <c r="Q50" s="30"/>
      <c r="R50" s="30"/>
      <c r="S50" s="30"/>
      <c r="T50" s="433"/>
    </row>
    <row r="51" spans="1:23" s="4" customFormat="1">
      <c r="A51" s="29"/>
      <c r="B51" s="29"/>
      <c r="C51" s="31"/>
      <c r="D51" s="86"/>
      <c r="E51" s="31"/>
      <c r="F51" s="30"/>
      <c r="G51" s="30"/>
      <c r="H51" s="30"/>
      <c r="I51" s="30"/>
      <c r="J51" s="30"/>
      <c r="K51" s="30"/>
      <c r="L51" s="30"/>
      <c r="M51" s="21"/>
      <c r="N51" s="21"/>
      <c r="O51" s="30"/>
      <c r="P51" s="30"/>
      <c r="Q51" s="30"/>
      <c r="R51" s="30"/>
      <c r="S51" s="30"/>
      <c r="T51" s="433"/>
    </row>
    <row r="52" spans="1:23" s="4" customFormat="1">
      <c r="A52" s="29"/>
      <c r="B52" s="29"/>
      <c r="C52" s="31"/>
      <c r="D52" s="86"/>
      <c r="E52" s="31"/>
      <c r="F52" s="30"/>
      <c r="G52" s="30"/>
      <c r="H52" s="30"/>
      <c r="I52" s="30"/>
      <c r="J52" s="30"/>
      <c r="K52" s="30"/>
      <c r="L52" s="30"/>
      <c r="M52" s="21"/>
      <c r="N52" s="21"/>
      <c r="O52" s="30"/>
      <c r="P52" s="30"/>
      <c r="Q52" s="30"/>
      <c r="R52" s="30"/>
      <c r="S52" s="30"/>
      <c r="T52" s="433"/>
    </row>
    <row r="53" spans="1:23" s="4" customFormat="1">
      <c r="A53" s="29"/>
      <c r="B53" s="29"/>
      <c r="C53" s="31"/>
      <c r="D53" s="86"/>
      <c r="E53" s="31"/>
      <c r="F53" s="30"/>
      <c r="G53" s="30"/>
      <c r="H53" s="30"/>
      <c r="I53" s="30"/>
      <c r="J53" s="30"/>
      <c r="K53" s="30"/>
      <c r="L53" s="30"/>
      <c r="M53" s="21"/>
      <c r="N53" s="21"/>
      <c r="O53" s="30"/>
      <c r="P53" s="30"/>
      <c r="Q53" s="30"/>
      <c r="R53" s="30"/>
      <c r="S53" s="30"/>
      <c r="T53" s="433"/>
    </row>
    <row r="54" spans="1:23" s="4" customFormat="1">
      <c r="A54" s="29"/>
      <c r="B54" s="29"/>
      <c r="C54" s="31"/>
      <c r="D54" s="86"/>
      <c r="E54" s="31"/>
      <c r="F54" s="30"/>
      <c r="G54" s="30"/>
      <c r="H54" s="30"/>
      <c r="I54" s="30"/>
      <c r="J54" s="30"/>
      <c r="K54" s="30"/>
      <c r="L54" s="30"/>
      <c r="M54" s="21"/>
      <c r="N54" s="21"/>
      <c r="O54" s="30"/>
      <c r="P54" s="30"/>
      <c r="Q54" s="30"/>
      <c r="R54" s="30"/>
      <c r="S54" s="30"/>
      <c r="T54" s="433"/>
    </row>
    <row r="55" spans="1:23" s="4" customFormat="1">
      <c r="A55" s="2"/>
      <c r="B55" s="5"/>
      <c r="C55" s="5"/>
      <c r="D55" s="5"/>
      <c r="E55" s="5"/>
      <c r="F55" s="28"/>
      <c r="G55" s="21"/>
      <c r="H55" s="21"/>
      <c r="I55" s="21"/>
      <c r="J55" s="21"/>
      <c r="K55" s="21"/>
      <c r="L55" s="21"/>
      <c r="M55" s="21"/>
      <c r="N55" s="21"/>
      <c r="O55" s="21"/>
      <c r="P55" s="21"/>
      <c r="Q55" s="26"/>
      <c r="R55" s="26"/>
      <c r="S55" s="30"/>
      <c r="T55" s="433"/>
      <c r="W55" s="465"/>
    </row>
    <row r="56" spans="1:23">
      <c r="F56" s="28"/>
      <c r="G56" s="21"/>
      <c r="H56" s="21"/>
      <c r="I56" s="21"/>
      <c r="J56" s="21"/>
      <c r="K56" s="21"/>
      <c r="L56" s="21"/>
      <c r="M56" s="21"/>
      <c r="N56" s="21"/>
      <c r="O56" s="21"/>
      <c r="P56" s="21"/>
      <c r="Q56" s="26"/>
      <c r="R56" s="26"/>
      <c r="S56" s="28"/>
      <c r="T56" s="434"/>
      <c r="W56" s="99"/>
    </row>
    <row r="57" spans="1:23">
      <c r="A57" s="53"/>
      <c r="B57" s="55"/>
      <c r="D57" s="55"/>
      <c r="F57" s="28"/>
      <c r="G57" s="21"/>
      <c r="H57" s="21"/>
      <c r="I57" s="21"/>
      <c r="J57" s="21"/>
      <c r="K57" s="21"/>
      <c r="L57" s="21"/>
      <c r="M57" s="21"/>
      <c r="N57" s="21"/>
      <c r="O57" s="21"/>
      <c r="P57" s="21"/>
      <c r="Q57" s="26"/>
      <c r="R57" s="26"/>
      <c r="S57" s="28"/>
      <c r="T57" s="434"/>
    </row>
    <row r="58" spans="1:23">
      <c r="F58" s="28"/>
      <c r="G58" s="21"/>
      <c r="H58" s="21"/>
      <c r="I58" s="21"/>
      <c r="J58" s="21"/>
      <c r="K58" s="21"/>
      <c r="L58" s="21"/>
      <c r="M58" s="21"/>
      <c r="N58" s="21"/>
      <c r="O58" s="21"/>
      <c r="P58" s="21"/>
      <c r="Q58" s="26"/>
      <c r="R58" s="26"/>
      <c r="S58" s="28"/>
      <c r="T58" s="434"/>
    </row>
    <row r="59" spans="1:23">
      <c r="F59" s="28"/>
      <c r="G59" s="21"/>
      <c r="H59" s="21"/>
      <c r="I59" s="21"/>
      <c r="J59" s="21"/>
      <c r="K59" s="21"/>
      <c r="L59" s="21"/>
      <c r="M59" s="21"/>
      <c r="N59" s="21"/>
      <c r="O59" s="21"/>
      <c r="P59" s="21"/>
      <c r="Q59" s="26"/>
      <c r="R59" s="26"/>
      <c r="S59" s="28"/>
      <c r="T59" s="434"/>
    </row>
    <row r="60" spans="1:23">
      <c r="F60" s="28"/>
      <c r="G60" s="21"/>
      <c r="H60" s="21"/>
      <c r="I60" s="21"/>
      <c r="J60" s="21"/>
      <c r="K60" s="21"/>
      <c r="L60" s="21"/>
      <c r="M60" s="21"/>
      <c r="N60" s="21"/>
      <c r="O60" s="21"/>
      <c r="P60" s="21"/>
      <c r="Q60" s="26"/>
      <c r="R60" s="26"/>
      <c r="S60" s="28"/>
      <c r="T60" s="434"/>
    </row>
    <row r="61" spans="1:23">
      <c r="F61" s="28"/>
      <c r="G61" s="21"/>
      <c r="H61" s="21"/>
      <c r="I61" s="21"/>
      <c r="J61" s="21"/>
      <c r="K61" s="21"/>
      <c r="L61" s="21"/>
      <c r="M61" s="21"/>
      <c r="N61" s="21"/>
      <c r="O61" s="21"/>
      <c r="P61" s="21"/>
      <c r="Q61" s="26"/>
      <c r="R61" s="26"/>
      <c r="S61" s="28"/>
      <c r="T61" s="434"/>
    </row>
    <row r="62" spans="1:23">
      <c r="F62" s="28"/>
      <c r="G62" s="21"/>
      <c r="H62" s="21"/>
      <c r="I62" s="21"/>
      <c r="J62" s="21"/>
      <c r="K62" s="21"/>
      <c r="L62" s="21"/>
      <c r="M62" s="21"/>
      <c r="N62" s="21"/>
      <c r="O62" s="21"/>
      <c r="P62" s="21"/>
      <c r="Q62" s="26"/>
      <c r="R62" s="26"/>
      <c r="S62" s="28"/>
      <c r="T62" s="434"/>
    </row>
    <row r="63" spans="1:23">
      <c r="F63" s="28"/>
      <c r="G63" s="21"/>
      <c r="H63" s="21"/>
      <c r="I63" s="21"/>
      <c r="J63" s="21"/>
      <c r="K63" s="21"/>
      <c r="L63" s="21"/>
      <c r="M63" s="21"/>
      <c r="N63" s="21"/>
      <c r="O63" s="21"/>
      <c r="P63" s="21"/>
      <c r="Q63" s="26"/>
      <c r="R63" s="26"/>
      <c r="S63" s="28"/>
      <c r="T63" s="434"/>
    </row>
    <row r="64" spans="1:23">
      <c r="F64" s="28"/>
      <c r="G64" s="21"/>
      <c r="H64" s="21"/>
      <c r="I64" s="21"/>
      <c r="J64" s="21"/>
      <c r="K64" s="21"/>
      <c r="L64" s="21"/>
      <c r="M64" s="21"/>
      <c r="N64" s="21"/>
      <c r="O64" s="21"/>
      <c r="P64" s="21"/>
      <c r="Q64" s="26"/>
      <c r="R64" s="26"/>
      <c r="S64" s="28"/>
      <c r="T64" s="434"/>
    </row>
    <row r="65" spans="6:20">
      <c r="F65" s="28"/>
      <c r="G65" s="21"/>
      <c r="H65" s="21"/>
      <c r="I65" s="21"/>
      <c r="J65" s="21"/>
      <c r="K65" s="21"/>
      <c r="L65" s="21"/>
      <c r="M65" s="21"/>
      <c r="N65" s="21"/>
      <c r="O65" s="21"/>
      <c r="P65" s="21"/>
      <c r="Q65" s="26"/>
      <c r="R65" s="26"/>
      <c r="S65" s="28"/>
      <c r="T65" s="434"/>
    </row>
    <row r="66" spans="6:20">
      <c r="F66" s="28"/>
      <c r="G66" s="21"/>
      <c r="H66" s="21"/>
      <c r="I66" s="21"/>
      <c r="J66" s="21"/>
      <c r="K66" s="21"/>
      <c r="L66" s="21"/>
      <c r="M66" s="21"/>
      <c r="N66" s="21"/>
      <c r="O66" s="21"/>
      <c r="P66" s="21"/>
      <c r="Q66" s="26"/>
      <c r="R66" s="26"/>
      <c r="S66" s="28"/>
      <c r="T66" s="434"/>
    </row>
    <row r="67" spans="6:20">
      <c r="F67" s="28"/>
      <c r="G67" s="21"/>
      <c r="H67" s="21"/>
      <c r="I67" s="21"/>
      <c r="J67" s="21"/>
      <c r="K67" s="21"/>
      <c r="L67" s="21"/>
      <c r="M67" s="21"/>
      <c r="N67" s="21"/>
      <c r="O67" s="21"/>
      <c r="P67" s="21"/>
      <c r="Q67" s="26"/>
      <c r="R67" s="26"/>
      <c r="S67" s="28"/>
      <c r="T67" s="434"/>
    </row>
    <row r="68" spans="6:20">
      <c r="F68" s="28"/>
      <c r="G68" s="21"/>
      <c r="H68" s="21"/>
      <c r="I68" s="21"/>
      <c r="J68" s="21"/>
      <c r="K68" s="21"/>
      <c r="L68" s="21"/>
      <c r="M68" s="21"/>
      <c r="N68" s="21"/>
      <c r="O68" s="21"/>
      <c r="P68" s="21"/>
      <c r="Q68" s="26"/>
      <c r="R68" s="26"/>
      <c r="S68" s="28"/>
      <c r="T68" s="434"/>
    </row>
    <row r="69" spans="6:20">
      <c r="F69" s="28"/>
      <c r="G69" s="21"/>
      <c r="H69" s="21"/>
      <c r="I69" s="21"/>
      <c r="J69" s="21"/>
      <c r="K69" s="21"/>
      <c r="L69" s="21"/>
      <c r="M69" s="21"/>
      <c r="N69" s="21"/>
      <c r="O69" s="21"/>
      <c r="P69" s="21"/>
      <c r="Q69" s="26"/>
      <c r="R69" s="26"/>
      <c r="S69" s="28"/>
      <c r="T69" s="434"/>
    </row>
    <row r="70" spans="6:20">
      <c r="G70" s="21"/>
      <c r="H70" s="21"/>
      <c r="I70" s="21"/>
      <c r="J70" s="21"/>
      <c r="K70" s="21"/>
      <c r="L70" s="21"/>
      <c r="M70" s="21"/>
      <c r="N70" s="21"/>
      <c r="O70" s="21"/>
      <c r="P70" s="21"/>
      <c r="Q70" s="26"/>
      <c r="R70" s="26"/>
      <c r="S70" s="28"/>
      <c r="T70" s="434"/>
    </row>
    <row r="71" spans="6:20">
      <c r="F71" s="28"/>
      <c r="G71" s="21"/>
      <c r="H71" s="21"/>
      <c r="I71" s="21"/>
      <c r="J71" s="21"/>
      <c r="K71" s="21"/>
      <c r="L71" s="21"/>
      <c r="M71" s="20"/>
      <c r="N71" s="20"/>
      <c r="O71" s="21"/>
      <c r="P71" s="21"/>
      <c r="Q71" s="26"/>
      <c r="R71" s="26"/>
      <c r="S71" s="28"/>
      <c r="T71" s="434"/>
    </row>
    <row r="72" spans="6:20">
      <c r="F72" s="28"/>
      <c r="G72" s="21"/>
      <c r="H72" s="21"/>
      <c r="I72" s="21"/>
      <c r="J72" s="21"/>
      <c r="K72" s="21"/>
      <c r="L72" s="21"/>
      <c r="M72" s="20"/>
      <c r="N72" s="20"/>
      <c r="O72" s="21"/>
      <c r="P72" s="21"/>
      <c r="Q72" s="26"/>
      <c r="R72" s="26"/>
      <c r="S72" s="28"/>
      <c r="T72" s="434"/>
    </row>
    <row r="73" spans="6:20">
      <c r="F73" s="28"/>
      <c r="G73" s="21"/>
      <c r="H73" s="21"/>
      <c r="I73" s="21"/>
      <c r="J73" s="21"/>
      <c r="K73" s="21"/>
      <c r="L73" s="21"/>
      <c r="O73" s="21"/>
      <c r="P73" s="21"/>
      <c r="Q73" s="26"/>
      <c r="R73" s="26"/>
      <c r="S73" s="28"/>
      <c r="T73" s="434"/>
    </row>
    <row r="74" spans="6:20">
      <c r="F74" s="28"/>
      <c r="G74" s="21"/>
      <c r="H74" s="21"/>
      <c r="I74" s="21"/>
      <c r="J74" s="21"/>
      <c r="K74" s="21"/>
      <c r="L74" s="21"/>
      <c r="O74" s="21"/>
      <c r="P74" s="21"/>
      <c r="Q74" s="26"/>
      <c r="R74" s="26"/>
      <c r="S74" s="28"/>
      <c r="T74" s="434"/>
    </row>
    <row r="75" spans="6:20">
      <c r="F75" s="20"/>
      <c r="H75" s="20"/>
      <c r="I75" s="20"/>
      <c r="J75" s="20"/>
      <c r="K75" s="20"/>
      <c r="L75" s="20"/>
      <c r="O75" s="20"/>
      <c r="P75" s="20"/>
      <c r="Q75" s="96"/>
      <c r="R75" s="96"/>
      <c r="S75" s="28"/>
      <c r="T75" s="434"/>
    </row>
    <row r="76" spans="6:20">
      <c r="F76" s="20"/>
      <c r="H76" s="20"/>
      <c r="I76" s="20"/>
      <c r="J76" s="20"/>
      <c r="K76" s="20"/>
      <c r="L76" s="20"/>
      <c r="O76" s="20"/>
      <c r="P76" s="20"/>
      <c r="Q76" s="96"/>
      <c r="R76" s="96"/>
    </row>
  </sheetData>
  <mergeCells count="9">
    <mergeCell ref="B40:F40"/>
    <mergeCell ref="B39:F39"/>
    <mergeCell ref="J6:L6"/>
    <mergeCell ref="J7:L7"/>
    <mergeCell ref="A3:Q3"/>
    <mergeCell ref="A4:R4"/>
    <mergeCell ref="F6:H6"/>
    <mergeCell ref="F7:H7"/>
    <mergeCell ref="B38:F38"/>
  </mergeCells>
  <phoneticPr fontId="0" type="noConversion"/>
  <printOptions horizontalCentered="1"/>
  <pageMargins left="0.51181102362204722" right="0.23622047244094491" top="0.39370078740157483" bottom="0.47244094488188981" header="0.31496062992125984" footer="0.23622047244094491"/>
  <pageSetup paperSize="9" scale="75" orientation="portrait" r:id="rId1"/>
  <headerFooter alignWithMargins="0"/>
  <drawing r:id="rId2"/>
  <legacyDrawing r:id="rId3"/>
  <oleObjects>
    <mc:AlternateContent xmlns:mc="http://schemas.openxmlformats.org/markup-compatibility/2006">
      <mc:Choice Requires="x14">
        <oleObject progId="MSGraph.Chart.8" shapeId="1036" r:id="rId4">
          <objectPr defaultSize="0" autoPict="0" r:id="rId5">
            <anchor moveWithCells="1" sizeWithCells="1">
              <from>
                <xdr:col>0</xdr:col>
                <xdr:colOff>76200</xdr:colOff>
                <xdr:row>42</xdr:row>
                <xdr:rowOff>95250</xdr:rowOff>
              </from>
              <to>
                <xdr:col>9</xdr:col>
                <xdr:colOff>171450</xdr:colOff>
                <xdr:row>62</xdr:row>
                <xdr:rowOff>28575</xdr:rowOff>
              </to>
            </anchor>
          </objectPr>
        </oleObject>
      </mc:Choice>
      <mc:Fallback>
        <oleObject progId="MSGraph.Chart.8" shapeId="1036" r:id="rId4"/>
      </mc:Fallback>
    </mc:AlternateContent>
    <mc:AlternateContent xmlns:mc="http://schemas.openxmlformats.org/markup-compatibility/2006">
      <mc:Choice Requires="x14">
        <oleObject progId="MSGraph.Chart.8" shapeId="1037" r:id="rId6">
          <objectPr defaultSize="0" autoPict="0" r:id="rId7">
            <anchor moveWithCells="1" sizeWithCells="1">
              <from>
                <xdr:col>5</xdr:col>
                <xdr:colOff>304800</xdr:colOff>
                <xdr:row>42</xdr:row>
                <xdr:rowOff>57150</xdr:rowOff>
              </from>
              <to>
                <xdr:col>15</xdr:col>
                <xdr:colOff>676275</xdr:colOff>
                <xdr:row>61</xdr:row>
                <xdr:rowOff>142875</xdr:rowOff>
              </to>
            </anchor>
          </objectPr>
        </oleObject>
      </mc:Choice>
      <mc:Fallback>
        <oleObject progId="MSGraph.Chart.8" shapeId="1037"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C93"/>
  <sheetViews>
    <sheetView zoomScaleNormal="100" workbookViewId="0">
      <selection activeCell="U16" sqref="U16"/>
    </sheetView>
  </sheetViews>
  <sheetFormatPr defaultColWidth="11.7109375" defaultRowHeight="12.75"/>
  <cols>
    <col min="1" max="1" width="2.5703125" customWidth="1"/>
    <col min="2" max="2" width="2.7109375" customWidth="1"/>
    <col min="3" max="3" width="46.140625" customWidth="1"/>
    <col min="4" max="4" width="1.5703125" customWidth="1"/>
    <col min="5" max="5" width="5.7109375" style="90" customWidth="1"/>
    <col min="6" max="6" width="1.5703125" customWidth="1"/>
    <col min="7" max="7" width="12.28515625" customWidth="1"/>
    <col min="8" max="8" width="1.140625" style="47" customWidth="1"/>
    <col min="9" max="9" width="12.28515625" style="47" customWidth="1"/>
    <col min="10" max="10" width="1.140625" style="47" customWidth="1"/>
    <col min="11" max="11" width="12.28515625" style="47" customWidth="1"/>
    <col min="12" max="12" width="1.140625" style="274" customWidth="1"/>
    <col min="13" max="13" width="12.28515625" style="274" customWidth="1"/>
    <col min="14" max="14" width="2" style="274" customWidth="1"/>
    <col min="15" max="15" width="95.5703125" style="47" hidden="1" customWidth="1"/>
    <col min="16" max="16" width="1.85546875" style="67" customWidth="1"/>
    <col min="17" max="17" width="2" style="67" customWidth="1"/>
    <col min="18" max="18" width="13.42578125" style="80" customWidth="1"/>
    <col min="19" max="19" width="1.5703125" style="80" customWidth="1"/>
    <col min="20" max="20" width="13.42578125" style="420" customWidth="1"/>
    <col min="21" max="21" width="12.7109375" style="80" customWidth="1"/>
    <col min="22" max="37" width="11.7109375" style="80" customWidth="1"/>
    <col min="38" max="55" width="11.7109375" style="80"/>
  </cols>
  <sheetData>
    <row r="3" spans="1:55" ht="18.75">
      <c r="A3" s="519" t="s">
        <v>44</v>
      </c>
      <c r="B3" s="519"/>
      <c r="C3" s="519"/>
      <c r="D3" s="519"/>
      <c r="E3" s="519"/>
      <c r="F3" s="519"/>
      <c r="G3" s="519"/>
      <c r="H3" s="519"/>
      <c r="I3" s="519"/>
      <c r="J3" s="519"/>
      <c r="K3" s="519"/>
      <c r="L3" s="519"/>
      <c r="M3" s="519"/>
      <c r="N3" s="519"/>
      <c r="O3" s="519"/>
      <c r="P3" s="519"/>
      <c r="Q3" s="367"/>
      <c r="R3" s="367"/>
      <c r="S3" s="367"/>
      <c r="T3" s="419"/>
      <c r="AL3" s="495"/>
    </row>
    <row r="4" spans="1:55" ht="18.75">
      <c r="A4" s="519" t="s">
        <v>275</v>
      </c>
      <c r="B4" s="519"/>
      <c r="C4" s="519"/>
      <c r="D4" s="519"/>
      <c r="E4" s="519"/>
      <c r="F4" s="519"/>
      <c r="G4" s="519"/>
      <c r="H4" s="519"/>
      <c r="I4" s="519"/>
      <c r="J4" s="519"/>
      <c r="K4" s="519"/>
      <c r="L4" s="519"/>
      <c r="M4" s="519"/>
      <c r="N4" s="519"/>
      <c r="O4" s="519"/>
      <c r="P4" s="519"/>
      <c r="Q4" s="367"/>
      <c r="R4" s="367"/>
      <c r="S4" s="367"/>
      <c r="T4" s="419"/>
    </row>
    <row r="5" spans="1:55" ht="13.5" thickBot="1">
      <c r="A5" s="74"/>
      <c r="B5" s="74"/>
      <c r="C5" s="74"/>
      <c r="D5" s="74"/>
      <c r="E5" s="74"/>
      <c r="F5" s="74"/>
      <c r="G5" s="74"/>
      <c r="H5" s="40"/>
      <c r="I5" s="40"/>
      <c r="J5" s="40"/>
      <c r="K5" s="40"/>
      <c r="L5" s="269"/>
      <c r="M5" s="269"/>
      <c r="N5" s="272"/>
      <c r="O5" s="12"/>
      <c r="P5" s="35"/>
      <c r="Q5" s="35"/>
      <c r="R5" s="12"/>
      <c r="S5" s="12"/>
    </row>
    <row r="6" spans="1:55" ht="13.15" customHeight="1">
      <c r="A6" s="8"/>
      <c r="B6" s="8"/>
      <c r="C6" s="8"/>
      <c r="D6" s="8"/>
      <c r="E6" s="8"/>
      <c r="F6" s="8"/>
      <c r="G6" s="517" t="s">
        <v>7</v>
      </c>
      <c r="H6" s="517"/>
      <c r="I6" s="517"/>
      <c r="J6" s="475"/>
      <c r="K6" s="523" t="s">
        <v>22</v>
      </c>
      <c r="L6" s="523"/>
      <c r="M6" s="523"/>
      <c r="N6" s="378"/>
      <c r="O6" s="522"/>
      <c r="P6" s="114"/>
      <c r="Q6" s="114"/>
      <c r="R6" s="287"/>
      <c r="S6" s="356"/>
      <c r="U6" s="114"/>
    </row>
    <row r="7" spans="1:55">
      <c r="A7" s="8"/>
      <c r="C7" s="8"/>
      <c r="D7" s="8"/>
      <c r="E7" s="8"/>
      <c r="F7" s="8"/>
      <c r="G7" s="518" t="str">
        <f>IS!F7</f>
        <v>December 31,</v>
      </c>
      <c r="H7" s="518"/>
      <c r="I7" s="518"/>
      <c r="J7" s="475"/>
      <c r="K7" s="518" t="str">
        <f>IS!J7</f>
        <v>December 31,</v>
      </c>
      <c r="L7" s="518"/>
      <c r="M7" s="518"/>
      <c r="N7" s="379"/>
      <c r="O7" s="522"/>
      <c r="P7" s="114"/>
      <c r="Q7" s="114"/>
      <c r="R7" s="270"/>
      <c r="S7" s="356"/>
      <c r="U7" s="109"/>
    </row>
    <row r="8" spans="1:55" s="11" customFormat="1" ht="13.5" thickBot="1">
      <c r="A8" s="346" t="s">
        <v>163</v>
      </c>
      <c r="C8" s="74"/>
      <c r="D8" s="393"/>
      <c r="E8" s="74" t="s">
        <v>50</v>
      </c>
      <c r="F8" s="366"/>
      <c r="G8" s="345">
        <f>IS!$F$8</f>
        <v>2014</v>
      </c>
      <c r="H8" s="398"/>
      <c r="I8" s="74">
        <f>IS!$H$8</f>
        <v>2013</v>
      </c>
      <c r="J8" s="475"/>
      <c r="K8" s="345">
        <f>IS!$F$8</f>
        <v>2014</v>
      </c>
      <c r="L8" s="475"/>
      <c r="M8" s="74">
        <f>IS!$H$8</f>
        <v>2013</v>
      </c>
      <c r="N8" s="379"/>
      <c r="O8" s="44"/>
      <c r="P8" s="44"/>
      <c r="Q8" s="44"/>
      <c r="R8" s="270"/>
      <c r="S8" s="356"/>
      <c r="T8" s="420"/>
      <c r="U8" s="356"/>
      <c r="V8" s="80"/>
      <c r="W8" s="80"/>
      <c r="X8" s="80"/>
      <c r="Y8" s="80"/>
      <c r="Z8" s="80"/>
      <c r="AA8" s="80"/>
      <c r="AB8" s="80"/>
      <c r="AC8" s="80"/>
      <c r="AD8" s="80"/>
      <c r="AE8" s="80"/>
      <c r="AF8" s="80"/>
      <c r="AG8" s="80"/>
      <c r="AH8" s="80"/>
      <c r="AI8" s="80"/>
      <c r="AJ8" s="80"/>
      <c r="AK8" s="80"/>
      <c r="AL8" s="80"/>
      <c r="AM8" s="67"/>
      <c r="AN8" s="67"/>
      <c r="AO8" s="80"/>
      <c r="AP8" s="80"/>
      <c r="AQ8" s="80"/>
      <c r="AR8" s="80"/>
      <c r="AS8" s="80"/>
      <c r="AT8" s="80"/>
      <c r="AU8" s="80"/>
      <c r="AV8" s="80"/>
      <c r="AW8" s="80"/>
      <c r="AX8" s="80"/>
      <c r="AY8" s="80"/>
      <c r="AZ8" s="80"/>
      <c r="BA8" s="80"/>
      <c r="BB8" s="80"/>
      <c r="BC8" s="80"/>
    </row>
    <row r="9" spans="1:55" ht="12.75" customHeight="1">
      <c r="A9" s="25" t="s">
        <v>0</v>
      </c>
      <c r="B9" s="1" t="s">
        <v>0</v>
      </c>
      <c r="C9" s="1"/>
      <c r="D9" s="13"/>
      <c r="E9" s="1"/>
      <c r="F9" s="13"/>
      <c r="G9" s="100"/>
      <c r="H9" s="34"/>
      <c r="I9" s="439"/>
      <c r="J9" s="439"/>
      <c r="K9" s="100"/>
      <c r="L9" s="34"/>
      <c r="M9" s="439"/>
      <c r="N9" s="100"/>
      <c r="O9" s="442"/>
      <c r="AM9" s="67"/>
      <c r="AN9" s="67"/>
    </row>
    <row r="10" spans="1:55" ht="3" customHeight="1">
      <c r="A10" s="25"/>
      <c r="B10" s="1"/>
      <c r="C10" s="1"/>
      <c r="D10" s="13"/>
      <c r="E10" s="1"/>
      <c r="F10" s="13"/>
      <c r="G10" s="100"/>
      <c r="H10" s="34"/>
      <c r="I10" s="34"/>
      <c r="J10" s="34"/>
      <c r="K10" s="100"/>
      <c r="L10" s="34"/>
      <c r="M10" s="100"/>
      <c r="N10" s="100"/>
      <c r="O10" s="442"/>
      <c r="AM10" s="67"/>
      <c r="AN10" s="67"/>
    </row>
    <row r="11" spans="1:55">
      <c r="A11" s="75" t="s">
        <v>141</v>
      </c>
      <c r="B11" s="19"/>
      <c r="C11" s="6"/>
      <c r="D11" s="7"/>
      <c r="E11" s="84"/>
      <c r="F11" s="7"/>
      <c r="G11" s="308">
        <f>IS!F25</f>
        <v>-85.460999999999999</v>
      </c>
      <c r="H11" s="312"/>
      <c r="I11" s="309">
        <f>IS!H25</f>
        <v>30.100000000000005</v>
      </c>
      <c r="J11" s="311"/>
      <c r="K11" s="308">
        <f>IS!J25</f>
        <v>-42.842261000000072</v>
      </c>
      <c r="L11" s="312"/>
      <c r="M11" s="309">
        <f>IS!L25</f>
        <v>238.29999999999987</v>
      </c>
      <c r="N11" s="311"/>
      <c r="O11" s="311"/>
      <c r="P11" s="311"/>
      <c r="Q11" s="311"/>
      <c r="R11" s="266"/>
      <c r="S11" s="342"/>
      <c r="U11" s="23"/>
      <c r="AM11" s="311"/>
      <c r="AN11" s="67"/>
    </row>
    <row r="12" spans="1:55">
      <c r="A12" s="7" t="s">
        <v>170</v>
      </c>
      <c r="B12" s="12"/>
      <c r="C12" s="7"/>
      <c r="D12" s="3"/>
      <c r="E12" s="84"/>
      <c r="F12" s="3"/>
      <c r="G12" s="314" t="s">
        <v>1</v>
      </c>
      <c r="H12" s="312"/>
      <c r="I12" s="299" t="s">
        <v>1</v>
      </c>
      <c r="J12" s="299"/>
      <c r="K12" s="314" t="s">
        <v>1</v>
      </c>
      <c r="L12" s="312"/>
      <c r="M12" s="299"/>
      <c r="N12" s="311"/>
      <c r="O12" s="311"/>
      <c r="P12" s="311"/>
      <c r="Q12" s="311"/>
      <c r="R12" s="111"/>
      <c r="S12" s="95"/>
      <c r="U12" s="10"/>
      <c r="AM12" s="311"/>
      <c r="AN12" s="67"/>
    </row>
    <row r="13" spans="1:55">
      <c r="A13" s="35"/>
      <c r="B13" s="35" t="s">
        <v>160</v>
      </c>
      <c r="C13" s="2"/>
      <c r="D13" s="2"/>
      <c r="E13" s="394"/>
      <c r="F13" s="2"/>
      <c r="G13" s="318">
        <v>-27.6</v>
      </c>
      <c r="H13" s="299"/>
      <c r="I13" s="319">
        <v>-12.2</v>
      </c>
      <c r="J13" s="319"/>
      <c r="K13" s="318">
        <v>-34.700000000000003</v>
      </c>
      <c r="L13" s="299"/>
      <c r="M13" s="319">
        <v>-12.2</v>
      </c>
      <c r="N13" s="312"/>
      <c r="O13" s="311"/>
      <c r="U13" s="306"/>
      <c r="AM13" s="311"/>
      <c r="AN13" s="67"/>
    </row>
    <row r="14" spans="1:55">
      <c r="A14" s="35"/>
      <c r="B14" s="35" t="s">
        <v>167</v>
      </c>
      <c r="C14" s="2"/>
      <c r="D14" s="3"/>
      <c r="E14" s="84"/>
      <c r="F14" s="3"/>
      <c r="G14" s="314">
        <v>5.6</v>
      </c>
      <c r="H14" s="312"/>
      <c r="I14" s="299">
        <v>2.5</v>
      </c>
      <c r="J14" s="299"/>
      <c r="K14" s="314">
        <v>6.8</v>
      </c>
      <c r="L14" s="312"/>
      <c r="M14" s="299">
        <v>2.5</v>
      </c>
      <c r="N14" s="311"/>
      <c r="O14" s="311"/>
      <c r="P14" s="311"/>
      <c r="Q14" s="311"/>
      <c r="R14" s="111"/>
      <c r="S14" s="95"/>
      <c r="U14" s="10"/>
      <c r="AM14" s="311"/>
      <c r="AN14" s="67"/>
    </row>
    <row r="15" spans="1:55">
      <c r="A15" s="56"/>
      <c r="B15" s="56" t="s">
        <v>161</v>
      </c>
      <c r="C15" s="37"/>
      <c r="D15" s="7"/>
      <c r="E15" s="84"/>
      <c r="F15" s="7"/>
      <c r="G15" s="320">
        <f>SUM(G13:G14)</f>
        <v>-22</v>
      </c>
      <c r="H15" s="312"/>
      <c r="I15" s="467">
        <f>SUM(I13:I14)</f>
        <v>-9.6999999999999993</v>
      </c>
      <c r="J15" s="311"/>
      <c r="K15" s="320">
        <f>SUM(K13:K14)</f>
        <v>-27.900000000000002</v>
      </c>
      <c r="L15" s="312"/>
      <c r="M15" s="467">
        <f>SUM(M13:M14)</f>
        <v>-9.6999999999999993</v>
      </c>
      <c r="N15" s="311"/>
      <c r="O15" s="311"/>
      <c r="P15" s="311"/>
      <c r="Q15" s="311"/>
      <c r="R15" s="111"/>
      <c r="S15" s="95"/>
      <c r="U15" s="10"/>
      <c r="AM15" s="311"/>
      <c r="AN15" s="67"/>
    </row>
    <row r="16" spans="1:55">
      <c r="A16" s="35"/>
      <c r="B16" s="35" t="s">
        <v>45</v>
      </c>
      <c r="C16" s="2"/>
      <c r="D16" s="82"/>
      <c r="E16" s="395" t="s">
        <v>0</v>
      </c>
      <c r="F16" s="82"/>
      <c r="G16" s="310" t="s">
        <v>0</v>
      </c>
      <c r="H16" s="299"/>
      <c r="I16" s="311" t="s">
        <v>0</v>
      </c>
      <c r="J16" s="311"/>
      <c r="K16" s="310" t="s">
        <v>0</v>
      </c>
      <c r="L16" s="299"/>
      <c r="M16" s="311" t="s">
        <v>0</v>
      </c>
      <c r="N16" s="311"/>
      <c r="O16" s="311"/>
      <c r="P16" s="311"/>
      <c r="Q16" s="311"/>
      <c r="S16" s="59"/>
      <c r="U16" s="305"/>
      <c r="AM16" s="311"/>
      <c r="AN16" s="67"/>
    </row>
    <row r="17" spans="1:40">
      <c r="A17" s="35"/>
      <c r="B17" s="35"/>
      <c r="C17" s="2" t="s">
        <v>79</v>
      </c>
      <c r="D17" s="82"/>
      <c r="E17" s="395"/>
      <c r="F17" s="82"/>
      <c r="G17" s="310">
        <v>0</v>
      </c>
      <c r="H17" s="299"/>
      <c r="I17" s="311">
        <v>0</v>
      </c>
      <c r="J17" s="311"/>
      <c r="K17" s="310">
        <v>0</v>
      </c>
      <c r="L17" s="299"/>
      <c r="M17" s="311">
        <v>0.1</v>
      </c>
      <c r="N17" s="311"/>
      <c r="O17" s="311"/>
      <c r="P17" s="311"/>
      <c r="Q17" s="311"/>
      <c r="S17" s="59"/>
      <c r="U17" s="305"/>
      <c r="AM17" s="311"/>
      <c r="AN17" s="67"/>
    </row>
    <row r="18" spans="1:40" ht="25.5">
      <c r="A18" s="35"/>
      <c r="B18" s="35"/>
      <c r="C18" s="182" t="s">
        <v>223</v>
      </c>
      <c r="D18" s="82"/>
      <c r="E18" s="395"/>
      <c r="F18" s="82"/>
      <c r="G18" s="310">
        <v>0</v>
      </c>
      <c r="H18" s="299"/>
      <c r="I18" s="311">
        <v>1.5</v>
      </c>
      <c r="J18" s="311"/>
      <c r="K18" s="310">
        <v>9.1</v>
      </c>
      <c r="L18" s="299"/>
      <c r="M18" s="311">
        <f>7.3+1.5</f>
        <v>8.8000000000000007</v>
      </c>
      <c r="N18" s="311"/>
      <c r="O18" s="311"/>
      <c r="P18" s="311"/>
      <c r="Q18" s="311"/>
      <c r="S18" s="59"/>
      <c r="U18" s="305"/>
      <c r="AM18" s="311"/>
      <c r="AN18" s="67"/>
    </row>
    <row r="19" spans="1:40">
      <c r="A19" s="35"/>
      <c r="B19" s="35" t="s">
        <v>46</v>
      </c>
      <c r="C19" s="2"/>
      <c r="D19" s="2"/>
      <c r="E19" s="87"/>
      <c r="F19" s="66"/>
      <c r="G19" s="310">
        <v>0</v>
      </c>
      <c r="H19" s="311"/>
      <c r="I19" s="311">
        <v>-0.5</v>
      </c>
      <c r="J19" s="311"/>
      <c r="K19" s="310">
        <v>-2.5</v>
      </c>
      <c r="L19" s="311"/>
      <c r="M19" s="311">
        <f>-2.1-0.5</f>
        <v>-2.6</v>
      </c>
      <c r="N19" s="311"/>
      <c r="O19" s="311"/>
      <c r="P19" s="311"/>
      <c r="Q19" s="311"/>
      <c r="S19" s="59"/>
      <c r="U19" s="305"/>
      <c r="AM19" s="311"/>
      <c r="AN19" s="67"/>
    </row>
    <row r="20" spans="1:40">
      <c r="A20" s="35"/>
      <c r="B20" s="35" t="s">
        <v>176</v>
      </c>
      <c r="C20" s="2"/>
      <c r="D20" s="82"/>
      <c r="E20" s="395" t="s">
        <v>0</v>
      </c>
      <c r="F20" s="82"/>
      <c r="G20" s="310">
        <v>0</v>
      </c>
      <c r="H20" s="299"/>
      <c r="I20" s="311" t="s">
        <v>0</v>
      </c>
      <c r="J20" s="311"/>
      <c r="K20" s="310">
        <v>0</v>
      </c>
      <c r="L20" s="299"/>
      <c r="M20" s="311" t="s">
        <v>0</v>
      </c>
      <c r="N20" s="311"/>
      <c r="O20" s="311"/>
      <c r="P20" s="299"/>
      <c r="Q20" s="311"/>
      <c r="S20" s="59"/>
      <c r="U20" s="305"/>
      <c r="AM20" s="311"/>
      <c r="AN20" s="67"/>
    </row>
    <row r="21" spans="1:40">
      <c r="A21" s="35"/>
      <c r="B21" s="35"/>
      <c r="C21" s="135" t="s">
        <v>79</v>
      </c>
      <c r="D21" s="82"/>
      <c r="E21" s="395"/>
      <c r="F21" s="82"/>
      <c r="G21" s="310">
        <v>-1.2</v>
      </c>
      <c r="H21" s="299"/>
      <c r="I21" s="311">
        <v>-0.7</v>
      </c>
      <c r="J21" s="311"/>
      <c r="K21" s="310">
        <v>-1.1000000000000001</v>
      </c>
      <c r="L21" s="299"/>
      <c r="M21" s="311">
        <v>-0.6</v>
      </c>
      <c r="N21" s="311"/>
      <c r="O21" s="311"/>
      <c r="P21" s="299"/>
      <c r="Q21" s="311"/>
      <c r="S21" s="59"/>
      <c r="U21" s="305"/>
      <c r="AM21" s="311"/>
      <c r="AN21" s="67"/>
    </row>
    <row r="22" spans="1:40" ht="25.5">
      <c r="A22" s="35"/>
      <c r="B22" s="35"/>
      <c r="C22" s="182" t="s">
        <v>223</v>
      </c>
      <c r="D22" s="82"/>
      <c r="E22" s="395"/>
      <c r="F22" s="82"/>
      <c r="G22" s="310">
        <v>0</v>
      </c>
      <c r="H22" s="299"/>
      <c r="I22" s="311">
        <v>0.6</v>
      </c>
      <c r="J22" s="311"/>
      <c r="K22" s="310">
        <v>0</v>
      </c>
      <c r="L22" s="299"/>
      <c r="M22" s="311">
        <v>1.4</v>
      </c>
      <c r="N22" s="311"/>
      <c r="O22" s="311"/>
      <c r="P22" s="299"/>
      <c r="Q22" s="311"/>
      <c r="S22" s="59"/>
      <c r="U22" s="305"/>
      <c r="AM22" s="311"/>
      <c r="AN22" s="67"/>
    </row>
    <row r="23" spans="1:40">
      <c r="A23" s="35"/>
      <c r="B23" s="35" t="s">
        <v>127</v>
      </c>
      <c r="C23" s="2"/>
      <c r="D23" s="82"/>
      <c r="E23" s="395"/>
      <c r="F23" s="82"/>
      <c r="G23" s="310">
        <v>-1.3</v>
      </c>
      <c r="H23" s="299"/>
      <c r="I23" s="311">
        <v>0.7</v>
      </c>
      <c r="J23" s="311"/>
      <c r="K23" s="310">
        <v>-2</v>
      </c>
      <c r="L23" s="299"/>
      <c r="M23" s="311">
        <v>0.6</v>
      </c>
      <c r="N23" s="311"/>
      <c r="O23" s="311"/>
      <c r="P23" s="299"/>
      <c r="Q23" s="311"/>
      <c r="S23" s="59"/>
      <c r="U23" s="305"/>
      <c r="AM23" s="311"/>
      <c r="AN23" s="67"/>
    </row>
    <row r="24" spans="1:40" s="80" customFormat="1">
      <c r="A24" s="38"/>
      <c r="B24" s="38" t="s">
        <v>47</v>
      </c>
      <c r="C24" s="19"/>
      <c r="D24" s="66"/>
      <c r="E24" s="87"/>
      <c r="F24" s="66"/>
      <c r="G24" s="308">
        <v>-0.3</v>
      </c>
      <c r="H24" s="311"/>
      <c r="I24" s="309">
        <v>0.1</v>
      </c>
      <c r="J24" s="311"/>
      <c r="K24" s="308">
        <v>0.2</v>
      </c>
      <c r="L24" s="311"/>
      <c r="M24" s="309">
        <v>-0.1</v>
      </c>
      <c r="N24" s="311"/>
      <c r="O24" s="311"/>
      <c r="P24" s="311"/>
      <c r="Q24" s="311"/>
      <c r="S24" s="59"/>
      <c r="T24" s="420"/>
      <c r="U24" s="305"/>
      <c r="AM24" s="311"/>
      <c r="AN24" s="67"/>
    </row>
    <row r="25" spans="1:40">
      <c r="A25" s="35"/>
      <c r="B25" s="35" t="s">
        <v>178</v>
      </c>
      <c r="C25" s="12"/>
      <c r="D25" s="66"/>
      <c r="E25" s="87"/>
      <c r="F25" s="82"/>
      <c r="G25" s="310"/>
      <c r="H25" s="311"/>
      <c r="I25" s="311"/>
      <c r="J25" s="311"/>
      <c r="K25" s="310"/>
      <c r="L25" s="311"/>
      <c r="M25" s="311"/>
      <c r="N25" s="311"/>
      <c r="O25" s="311"/>
      <c r="P25" s="299"/>
      <c r="Q25" s="311"/>
      <c r="S25" s="59"/>
      <c r="U25" s="305"/>
      <c r="AM25" s="311"/>
      <c r="AN25" s="67"/>
    </row>
    <row r="26" spans="1:40">
      <c r="A26" s="38"/>
      <c r="B26" s="38" t="s">
        <v>177</v>
      </c>
      <c r="C26" s="19"/>
      <c r="D26" s="82"/>
      <c r="E26" s="87"/>
      <c r="F26" s="82"/>
      <c r="G26" s="308">
        <f>SUM(G17:G25)</f>
        <v>-2.8</v>
      </c>
      <c r="H26" s="299"/>
      <c r="I26" s="309">
        <f>SUM(I17:I25)</f>
        <v>1.7000000000000002</v>
      </c>
      <c r="J26" s="311"/>
      <c r="K26" s="308">
        <f>SUM(K17:K25)</f>
        <v>3.7</v>
      </c>
      <c r="L26" s="299"/>
      <c r="M26" s="309">
        <f>SUM(M17:M25)</f>
        <v>7.6000000000000014</v>
      </c>
      <c r="N26" s="311"/>
      <c r="O26" s="311"/>
      <c r="P26" s="299"/>
      <c r="Q26" s="311"/>
      <c r="S26" s="59"/>
      <c r="U26" s="305"/>
      <c r="AM26" s="311"/>
      <c r="AN26" s="67"/>
    </row>
    <row r="27" spans="1:40">
      <c r="A27" s="56" t="s">
        <v>172</v>
      </c>
      <c r="B27" s="56"/>
      <c r="C27" s="37"/>
      <c r="D27" s="66"/>
      <c r="E27" s="87"/>
      <c r="F27" s="66"/>
      <c r="G27" s="308">
        <f>SUM(G15,G26)</f>
        <v>-24.8</v>
      </c>
      <c r="H27" s="311"/>
      <c r="I27" s="309">
        <f>SUM(I15,I26)</f>
        <v>-7.9999999999999991</v>
      </c>
      <c r="J27" s="311"/>
      <c r="K27" s="308">
        <f>SUM(K15,K26)</f>
        <v>-24.200000000000003</v>
      </c>
      <c r="L27" s="311"/>
      <c r="M27" s="309">
        <f>SUM(M15,M26)</f>
        <v>-2.0999999999999979</v>
      </c>
      <c r="N27" s="311"/>
      <c r="O27" s="311"/>
      <c r="P27" s="311"/>
      <c r="Q27" s="311"/>
      <c r="S27" s="59"/>
      <c r="U27" s="111"/>
      <c r="AM27" s="311"/>
      <c r="AN27" s="67"/>
    </row>
    <row r="28" spans="1:40" ht="13.5" thickBot="1">
      <c r="A28" s="77" t="s">
        <v>142</v>
      </c>
      <c r="B28" s="78"/>
      <c r="C28" s="79"/>
      <c r="D28" s="50"/>
      <c r="E28" s="1"/>
      <c r="F28" s="50"/>
      <c r="G28" s="307">
        <f>G11+G27</f>
        <v>-110.261</v>
      </c>
      <c r="H28" s="315"/>
      <c r="I28" s="469">
        <f>I11+I27</f>
        <v>22.100000000000005</v>
      </c>
      <c r="J28" s="311"/>
      <c r="K28" s="307">
        <f>K11+K27</f>
        <v>-67.042261000000082</v>
      </c>
      <c r="L28" s="315"/>
      <c r="M28" s="469">
        <f>M11+M27</f>
        <v>236.19999999999987</v>
      </c>
      <c r="N28" s="311"/>
      <c r="O28" s="311"/>
      <c r="P28" s="317"/>
      <c r="Q28" s="317"/>
      <c r="S28" s="63"/>
      <c r="T28" s="421"/>
      <c r="U28" s="81"/>
      <c r="AM28" s="311"/>
      <c r="AN28" s="67"/>
    </row>
    <row r="29" spans="1:40">
      <c r="A29" s="252"/>
      <c r="B29" s="80"/>
      <c r="C29" s="50"/>
      <c r="D29" s="50"/>
      <c r="E29" s="1"/>
      <c r="F29" s="50"/>
      <c r="G29" s="50"/>
      <c r="H29" s="60"/>
      <c r="I29" s="63"/>
      <c r="J29" s="63"/>
      <c r="K29" s="63"/>
      <c r="L29" s="267"/>
      <c r="M29" s="267"/>
      <c r="N29" s="267"/>
      <c r="O29" s="63"/>
      <c r="P29" s="63"/>
      <c r="Q29" s="63"/>
      <c r="AM29" s="67"/>
      <c r="AN29" s="67"/>
    </row>
    <row r="31" spans="1:40" ht="7.9" customHeight="1"/>
    <row r="32" spans="1:40" ht="18.75" customHeight="1">
      <c r="A32" s="519" t="s">
        <v>44</v>
      </c>
      <c r="B32" s="519"/>
      <c r="C32" s="519"/>
      <c r="D32" s="519"/>
      <c r="E32" s="519"/>
      <c r="F32" s="519"/>
      <c r="G32" s="519"/>
      <c r="H32" s="519"/>
      <c r="I32" s="519"/>
      <c r="J32" s="519"/>
      <c r="K32" s="519"/>
      <c r="L32" s="519"/>
      <c r="M32" s="519"/>
      <c r="N32" s="519"/>
      <c r="O32" s="519"/>
      <c r="P32" s="519"/>
      <c r="Q32" s="361"/>
      <c r="R32" s="108"/>
      <c r="S32" s="108"/>
      <c r="T32" s="422"/>
      <c r="U32" s="108"/>
      <c r="V32" s="108"/>
      <c r="W32" s="108"/>
      <c r="X32" s="108"/>
      <c r="Y32" s="108"/>
      <c r="Z32" s="108"/>
      <c r="AA32" s="108"/>
      <c r="AB32" s="108"/>
      <c r="AC32" s="108"/>
      <c r="AD32" s="108"/>
      <c r="AE32" s="108"/>
      <c r="AL32" s="500" t="s">
        <v>0</v>
      </c>
    </row>
    <row r="33" spans="1:55" ht="18.75" customHeight="1">
      <c r="A33" s="519" t="s">
        <v>146</v>
      </c>
      <c r="B33" s="519"/>
      <c r="C33" s="519"/>
      <c r="D33" s="519"/>
      <c r="E33" s="519"/>
      <c r="F33" s="519"/>
      <c r="G33" s="519"/>
      <c r="H33" s="519"/>
      <c r="I33" s="519"/>
      <c r="J33" s="519"/>
      <c r="K33" s="519"/>
      <c r="L33" s="519"/>
      <c r="M33" s="519"/>
      <c r="N33" s="519"/>
      <c r="O33" s="519"/>
      <c r="P33" s="519"/>
      <c r="Q33" s="361"/>
      <c r="R33" s="108"/>
      <c r="S33" s="108"/>
      <c r="T33" s="422"/>
      <c r="U33" s="108"/>
      <c r="V33" s="108"/>
      <c r="W33" s="108"/>
      <c r="X33" s="108"/>
      <c r="Y33" s="362"/>
      <c r="Z33" s="108"/>
      <c r="AA33" s="108"/>
      <c r="AB33" s="108"/>
      <c r="AC33" s="108"/>
      <c r="AD33" s="108"/>
      <c r="AE33" s="108"/>
    </row>
    <row r="34" spans="1:55" ht="18.75" thickBot="1">
      <c r="A34" s="48"/>
      <c r="B34" s="16"/>
      <c r="C34" s="16"/>
      <c r="D34" s="16"/>
      <c r="E34" s="16"/>
      <c r="F34" s="16"/>
      <c r="G34" s="16"/>
      <c r="H34" s="46"/>
      <c r="I34" s="46"/>
      <c r="J34" s="46"/>
      <c r="K34" s="388"/>
      <c r="L34" s="388"/>
      <c r="M34" s="388"/>
      <c r="N34" s="388"/>
      <c r="O34" s="388"/>
      <c r="P34" s="115"/>
      <c r="Q34" s="115"/>
    </row>
    <row r="35" spans="1:55">
      <c r="A35" s="8"/>
      <c r="B35" s="8"/>
      <c r="C35" s="8"/>
      <c r="D35" s="12"/>
      <c r="E35" s="8"/>
      <c r="F35" s="12"/>
      <c r="G35" s="521" t="str">
        <f>IS!F7</f>
        <v>December 31,</v>
      </c>
      <c r="H35" s="521"/>
      <c r="I35" s="521"/>
      <c r="J35" s="475"/>
      <c r="L35" s="114"/>
      <c r="M35" s="389"/>
      <c r="N35" s="389"/>
      <c r="O35" s="501"/>
    </row>
    <row r="36" spans="1:55" s="11" customFormat="1" ht="13.5" thickBot="1">
      <c r="A36" s="346" t="s">
        <v>163</v>
      </c>
      <c r="B36" s="74"/>
      <c r="C36" s="74"/>
      <c r="D36" s="12"/>
      <c r="E36" s="74" t="s">
        <v>50</v>
      </c>
      <c r="F36" s="12"/>
      <c r="G36" s="345">
        <f>IS!$F$8</f>
        <v>2014</v>
      </c>
      <c r="H36" s="374"/>
      <c r="I36" s="453">
        <v>2013</v>
      </c>
      <c r="J36" s="44"/>
      <c r="K36" s="44"/>
      <c r="L36" s="80"/>
      <c r="M36" s="80"/>
      <c r="N36" s="67"/>
      <c r="O36" s="501"/>
      <c r="P36" s="80"/>
      <c r="Q36" s="80"/>
      <c r="R36" s="42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row>
    <row r="37" spans="1:55" s="80" customFormat="1">
      <c r="A37" s="365"/>
      <c r="B37" s="356"/>
      <c r="C37" s="356"/>
      <c r="D37" s="12"/>
      <c r="E37" s="356"/>
      <c r="F37" s="12"/>
      <c r="G37" s="44"/>
      <c r="H37" s="356"/>
      <c r="I37" s="44"/>
      <c r="J37" s="44"/>
      <c r="K37" s="44"/>
      <c r="N37" s="67"/>
      <c r="O37" s="67"/>
      <c r="R37" s="420"/>
    </row>
    <row r="38" spans="1:55" ht="12.75" customHeight="1">
      <c r="A38" s="25" t="s">
        <v>13</v>
      </c>
      <c r="B38" s="1"/>
      <c r="C38" s="1"/>
      <c r="D38" s="13"/>
      <c r="E38" s="1"/>
      <c r="F38" s="13"/>
      <c r="G38" s="100"/>
      <c r="H38" s="34"/>
      <c r="I38" s="100"/>
      <c r="J38" s="34"/>
      <c r="K38" s="100"/>
      <c r="M38" s="47"/>
      <c r="N38" s="67"/>
      <c r="O38" s="67"/>
      <c r="P38" s="80"/>
      <c r="Q38" s="80"/>
      <c r="R38" s="420"/>
      <c r="T38" s="80"/>
      <c r="BB38"/>
      <c r="BC38"/>
    </row>
    <row r="39" spans="1:55">
      <c r="A39" s="68" t="s">
        <v>32</v>
      </c>
      <c r="B39" s="1"/>
      <c r="C39" s="1"/>
      <c r="D39" s="13"/>
      <c r="E39" s="1"/>
      <c r="F39" s="13"/>
      <c r="G39" s="100"/>
      <c r="H39" s="34"/>
      <c r="I39" s="100"/>
      <c r="J39" s="34"/>
      <c r="K39" s="100"/>
      <c r="M39" s="47"/>
      <c r="N39" s="67"/>
      <c r="O39" s="67"/>
      <c r="P39" s="80"/>
      <c r="Q39" s="80"/>
      <c r="R39" s="420"/>
      <c r="T39" s="80"/>
      <c r="BB39"/>
      <c r="BC39"/>
    </row>
    <row r="40" spans="1:55">
      <c r="A40" s="35"/>
      <c r="B40" s="35" t="s">
        <v>3</v>
      </c>
      <c r="C40" s="2"/>
      <c r="D40" s="2"/>
      <c r="E40" s="394">
        <v>9</v>
      </c>
      <c r="F40" s="2"/>
      <c r="G40" s="318">
        <v>54.698917000000002</v>
      </c>
      <c r="H40" s="299"/>
      <c r="I40" s="299">
        <v>263.8</v>
      </c>
      <c r="J40" s="311"/>
      <c r="K40" s="311"/>
      <c r="L40" s="344"/>
      <c r="O40" s="423"/>
    </row>
    <row r="41" spans="1:55">
      <c r="A41" s="35"/>
      <c r="B41" s="2" t="s">
        <v>15</v>
      </c>
      <c r="C41" s="2"/>
      <c r="D41" s="2"/>
      <c r="E41" s="394">
        <v>9</v>
      </c>
      <c r="F41" s="2"/>
      <c r="G41" s="314">
        <v>20.186267999999998</v>
      </c>
      <c r="H41" s="299"/>
      <c r="I41" s="299">
        <v>14.6</v>
      </c>
      <c r="J41" s="311"/>
      <c r="K41" s="311"/>
      <c r="L41" s="344"/>
    </row>
    <row r="42" spans="1:55">
      <c r="A42" s="33"/>
      <c r="B42" s="2" t="s">
        <v>33</v>
      </c>
      <c r="C42" s="2"/>
      <c r="D42" s="2"/>
      <c r="E42" s="393"/>
      <c r="F42" s="2"/>
      <c r="G42" s="314">
        <v>265.64066100000002</v>
      </c>
      <c r="H42" s="299"/>
      <c r="I42" s="299">
        <v>177.1</v>
      </c>
      <c r="J42" s="311"/>
      <c r="K42" s="311"/>
      <c r="L42" s="344"/>
      <c r="O42" s="459"/>
    </row>
    <row r="43" spans="1:55">
      <c r="A43" s="33"/>
      <c r="B43" s="2" t="s">
        <v>34</v>
      </c>
      <c r="C43" s="2"/>
      <c r="D43" s="2"/>
      <c r="E43" s="393"/>
      <c r="F43" s="2"/>
      <c r="G43" s="314">
        <v>180.64699999999999</v>
      </c>
      <c r="H43" s="299"/>
      <c r="I43" s="299">
        <v>183.3</v>
      </c>
      <c r="J43" s="311"/>
      <c r="K43" s="311"/>
      <c r="L43" s="344"/>
      <c r="O43" s="459"/>
    </row>
    <row r="44" spans="1:55">
      <c r="A44" s="33"/>
      <c r="B44" s="33" t="s">
        <v>8</v>
      </c>
      <c r="C44" s="2"/>
      <c r="D44" s="2"/>
      <c r="E44" s="393"/>
      <c r="F44" s="2"/>
      <c r="G44" s="314">
        <v>136.26889</v>
      </c>
      <c r="H44" s="299"/>
      <c r="I44" s="299">
        <v>124.5</v>
      </c>
      <c r="J44" s="311"/>
      <c r="K44" s="311"/>
      <c r="L44" s="344"/>
      <c r="O44" s="459"/>
    </row>
    <row r="45" spans="1:55">
      <c r="A45" s="56" t="s">
        <v>19</v>
      </c>
      <c r="B45" s="56"/>
      <c r="C45" s="37"/>
      <c r="D45" s="12"/>
      <c r="E45" s="393"/>
      <c r="F45" s="12"/>
      <c r="G45" s="320">
        <f>SUM(G40:G44)</f>
        <v>657.44173599999999</v>
      </c>
      <c r="H45" s="311"/>
      <c r="I45" s="467">
        <f>SUM(I40:I44)</f>
        <v>763.3</v>
      </c>
      <c r="J45" s="311"/>
      <c r="K45" s="311"/>
      <c r="L45" s="344"/>
    </row>
    <row r="46" spans="1:55">
      <c r="A46" s="69" t="s">
        <v>35</v>
      </c>
      <c r="B46" s="35"/>
      <c r="C46" s="12"/>
      <c r="D46" s="12"/>
      <c r="E46" s="393"/>
      <c r="F46" s="12"/>
      <c r="G46" s="310"/>
      <c r="H46" s="311"/>
      <c r="I46" s="311"/>
      <c r="J46" s="311"/>
      <c r="K46" s="311"/>
      <c r="L46" s="344"/>
    </row>
    <row r="47" spans="1:55">
      <c r="A47" s="33"/>
      <c r="B47" s="35" t="s">
        <v>36</v>
      </c>
      <c r="C47" s="2"/>
      <c r="D47" s="2"/>
      <c r="E47" s="393"/>
      <c r="F47" s="2"/>
      <c r="G47" s="314">
        <v>1663.5450000000001</v>
      </c>
      <c r="H47" s="299"/>
      <c r="I47" s="299">
        <v>1629.5</v>
      </c>
      <c r="J47" s="311"/>
      <c r="K47" s="311"/>
      <c r="L47" s="344"/>
    </row>
    <row r="48" spans="1:55">
      <c r="A48" s="33"/>
      <c r="B48" s="35" t="s">
        <v>58</v>
      </c>
      <c r="C48" s="2"/>
      <c r="D48" s="2"/>
      <c r="E48" s="393">
        <v>8</v>
      </c>
      <c r="F48" s="2"/>
      <c r="G48" s="318">
        <v>695.19406900000001</v>
      </c>
      <c r="H48" s="299"/>
      <c r="I48" s="299">
        <v>576.9</v>
      </c>
      <c r="J48" s="311"/>
      <c r="K48" s="311"/>
      <c r="L48" s="344"/>
      <c r="O48" s="455"/>
      <c r="P48" s="456"/>
      <c r="Q48" s="456"/>
      <c r="R48" s="457"/>
    </row>
    <row r="49" spans="1:18">
      <c r="A49" s="33"/>
      <c r="B49" s="35" t="s">
        <v>15</v>
      </c>
      <c r="C49" s="2"/>
      <c r="D49" s="2"/>
      <c r="E49" s="394">
        <v>9</v>
      </c>
      <c r="F49" s="2"/>
      <c r="G49" s="314">
        <v>72.02</v>
      </c>
      <c r="H49" s="299"/>
      <c r="I49" s="299">
        <v>74.8</v>
      </c>
      <c r="J49" s="311"/>
      <c r="K49" s="311"/>
      <c r="L49" s="344"/>
    </row>
    <row r="50" spans="1:18">
      <c r="A50" s="33"/>
      <c r="B50" s="35" t="s">
        <v>29</v>
      </c>
      <c r="C50" s="2"/>
      <c r="D50" s="2"/>
      <c r="E50" s="393"/>
      <c r="F50" s="2"/>
      <c r="G50" s="314">
        <v>95.912807000000001</v>
      </c>
      <c r="H50" s="299"/>
      <c r="I50" s="299">
        <v>110</v>
      </c>
      <c r="J50" s="311"/>
      <c r="K50" s="311"/>
      <c r="L50" s="344"/>
    </row>
    <row r="51" spans="1:18">
      <c r="A51" s="33"/>
      <c r="B51" s="35" t="s">
        <v>143</v>
      </c>
      <c r="C51" s="2"/>
      <c r="D51" s="2"/>
      <c r="E51" s="393"/>
      <c r="F51" s="2"/>
      <c r="G51" s="318">
        <v>55.227843</v>
      </c>
      <c r="H51" s="299"/>
      <c r="I51" s="299">
        <v>85</v>
      </c>
      <c r="J51" s="311"/>
      <c r="K51" s="311"/>
      <c r="L51" s="344"/>
    </row>
    <row r="52" spans="1:18">
      <c r="A52" s="33"/>
      <c r="B52" s="35" t="s">
        <v>27</v>
      </c>
      <c r="C52" s="2"/>
      <c r="D52" s="2"/>
      <c r="E52" s="393"/>
      <c r="F52" s="2"/>
      <c r="G52" s="314">
        <v>139.852</v>
      </c>
      <c r="H52" s="299"/>
      <c r="I52" s="299">
        <v>139.9</v>
      </c>
      <c r="J52" s="311"/>
      <c r="K52" s="311"/>
      <c r="L52" s="344"/>
      <c r="O52" s="512"/>
    </row>
    <row r="53" spans="1:18">
      <c r="A53" s="38"/>
      <c r="B53" s="38" t="s">
        <v>37</v>
      </c>
      <c r="C53" s="19"/>
      <c r="D53" s="2"/>
      <c r="E53" s="393"/>
      <c r="F53" s="2"/>
      <c r="G53" s="308">
        <v>183.83500000000001</v>
      </c>
      <c r="H53" s="299"/>
      <c r="I53" s="309">
        <v>164.9</v>
      </c>
      <c r="J53" s="311"/>
      <c r="K53" s="311"/>
      <c r="L53" s="344"/>
    </row>
    <row r="54" spans="1:18">
      <c r="A54" s="37" t="s">
        <v>224</v>
      </c>
      <c r="B54" s="38"/>
      <c r="C54" s="254"/>
      <c r="D54" s="2"/>
      <c r="E54" s="393"/>
      <c r="F54" s="2"/>
      <c r="G54" s="314">
        <f>SUM(G47:G53)</f>
        <v>2905.5867190000004</v>
      </c>
      <c r="H54" s="299"/>
      <c r="I54" s="299">
        <f>SUM(I47:I53)</f>
        <v>2781.0000000000005</v>
      </c>
      <c r="J54" s="311"/>
      <c r="K54" s="311"/>
      <c r="L54" s="344"/>
    </row>
    <row r="55" spans="1:18" ht="13.5" thickBot="1">
      <c r="A55" s="36"/>
      <c r="B55" s="36" t="s">
        <v>9</v>
      </c>
      <c r="C55" s="27"/>
      <c r="D55" s="12"/>
      <c r="E55" s="393"/>
      <c r="F55" s="12"/>
      <c r="G55" s="307">
        <f>G45+G54</f>
        <v>3563.0284550000006</v>
      </c>
      <c r="H55" s="311"/>
      <c r="I55" s="469">
        <f>I45+I54</f>
        <v>3544.3</v>
      </c>
      <c r="J55" s="311"/>
      <c r="K55" s="311"/>
      <c r="L55" s="344"/>
    </row>
    <row r="56" spans="1:18">
      <c r="A56" s="33"/>
      <c r="B56" s="35"/>
      <c r="C56" s="2"/>
      <c r="D56" s="2"/>
      <c r="E56" s="393"/>
      <c r="F56" s="2"/>
      <c r="G56" s="321"/>
      <c r="H56" s="299"/>
      <c r="I56" s="299"/>
      <c r="J56" s="311"/>
      <c r="K56" s="311"/>
      <c r="L56" s="344"/>
    </row>
    <row r="57" spans="1:18">
      <c r="A57" s="2" t="s">
        <v>10</v>
      </c>
      <c r="B57" s="2"/>
      <c r="C57" s="2"/>
      <c r="D57" s="2"/>
      <c r="E57" s="5"/>
      <c r="F57" s="2"/>
      <c r="G57" s="299"/>
      <c r="H57" s="299"/>
      <c r="I57" s="299"/>
      <c r="J57" s="311"/>
      <c r="K57" s="311"/>
      <c r="L57" s="344"/>
    </row>
    <row r="58" spans="1:18">
      <c r="A58" s="70" t="s">
        <v>38</v>
      </c>
      <c r="B58" s="2"/>
      <c r="C58" s="2"/>
      <c r="D58" s="2"/>
      <c r="E58" s="5"/>
      <c r="F58" s="2"/>
      <c r="G58" s="299"/>
      <c r="H58" s="299"/>
      <c r="I58" s="299"/>
      <c r="J58" s="311"/>
      <c r="K58" s="311"/>
      <c r="L58" s="344"/>
    </row>
    <row r="59" spans="1:18">
      <c r="A59" s="2"/>
      <c r="B59" s="2" t="s">
        <v>16</v>
      </c>
      <c r="C59" s="2"/>
      <c r="D59" s="2"/>
      <c r="E59" s="91" t="s">
        <v>247</v>
      </c>
      <c r="F59" s="2"/>
      <c r="G59" s="314">
        <v>24.843</v>
      </c>
      <c r="H59" s="322"/>
      <c r="I59" s="299">
        <v>10.8</v>
      </c>
      <c r="J59" s="477"/>
      <c r="K59" s="311"/>
      <c r="L59" s="344"/>
      <c r="R59" s="514"/>
    </row>
    <row r="60" spans="1:18">
      <c r="A60" s="2"/>
      <c r="B60" s="2" t="s">
        <v>12</v>
      </c>
      <c r="C60" s="2"/>
      <c r="D60" s="2"/>
      <c r="E60" s="5"/>
      <c r="F60" s="2"/>
      <c r="G60" s="314">
        <v>74.87</v>
      </c>
      <c r="H60" s="299"/>
      <c r="I60" s="299">
        <v>66</v>
      </c>
      <c r="J60" s="311"/>
      <c r="K60" s="311"/>
      <c r="L60" s="344"/>
    </row>
    <row r="61" spans="1:18">
      <c r="A61" s="2"/>
      <c r="B61" s="2" t="s">
        <v>287</v>
      </c>
      <c r="C61" s="2"/>
      <c r="D61" s="2"/>
      <c r="E61" s="5"/>
      <c r="F61" s="2"/>
      <c r="G61" s="314">
        <v>272.209</v>
      </c>
      <c r="H61" s="299"/>
      <c r="I61" s="299">
        <v>279.39999999999998</v>
      </c>
      <c r="J61" s="311"/>
      <c r="K61" s="311"/>
      <c r="L61" s="344"/>
    </row>
    <row r="62" spans="1:18" ht="12.75" hidden="1" customHeight="1">
      <c r="A62" s="2"/>
      <c r="B62" s="2" t="s">
        <v>56</v>
      </c>
      <c r="C62" s="2"/>
      <c r="D62" s="2"/>
      <c r="E62" s="5">
        <v>17</v>
      </c>
      <c r="F62" s="2"/>
      <c r="G62" s="314">
        <v>0</v>
      </c>
      <c r="H62" s="299"/>
      <c r="I62" s="299"/>
      <c r="J62" s="311"/>
      <c r="K62" s="311"/>
      <c r="L62" s="344"/>
    </row>
    <row r="63" spans="1:18">
      <c r="A63" s="12"/>
      <c r="B63" s="12" t="s">
        <v>4</v>
      </c>
      <c r="C63" s="12"/>
      <c r="D63" s="12"/>
      <c r="E63" s="393"/>
      <c r="F63" s="12"/>
      <c r="G63" s="310">
        <v>37.892665000000001</v>
      </c>
      <c r="H63" s="311"/>
      <c r="I63" s="311">
        <v>34.299999999999997</v>
      </c>
      <c r="J63" s="311"/>
      <c r="K63" s="311"/>
      <c r="L63" s="344"/>
    </row>
    <row r="64" spans="1:18">
      <c r="A64" s="37"/>
      <c r="B64" s="37" t="s">
        <v>17</v>
      </c>
      <c r="C64" s="37"/>
      <c r="D64" s="2"/>
      <c r="E64" s="393"/>
      <c r="F64" s="2"/>
      <c r="G64" s="320">
        <f>SUM(G59:G63)</f>
        <v>409.81466500000005</v>
      </c>
      <c r="H64" s="299"/>
      <c r="I64" s="467">
        <f>SUM(I59:I63)</f>
        <v>390.5</v>
      </c>
      <c r="J64" s="311"/>
      <c r="K64" s="311"/>
      <c r="L64" s="344"/>
    </row>
    <row r="65" spans="1:55">
      <c r="A65" s="69" t="s">
        <v>39</v>
      </c>
      <c r="B65" s="12"/>
      <c r="C65" s="12"/>
      <c r="D65" s="2"/>
      <c r="E65" s="393"/>
      <c r="F65" s="2"/>
      <c r="G65" s="310"/>
      <c r="H65" s="299"/>
      <c r="I65" s="311"/>
      <c r="J65" s="311"/>
      <c r="K65" s="311"/>
      <c r="L65" s="344"/>
    </row>
    <row r="66" spans="1:55">
      <c r="A66" s="2"/>
      <c r="B66" s="2" t="s">
        <v>11</v>
      </c>
      <c r="C66" s="2"/>
      <c r="D66" s="2"/>
      <c r="E66" s="394" t="s">
        <v>247</v>
      </c>
      <c r="F66" s="2"/>
      <c r="G66" s="314">
        <v>1160.1079999999999</v>
      </c>
      <c r="H66" s="299"/>
      <c r="I66" s="299">
        <v>1019.6</v>
      </c>
      <c r="J66" s="311"/>
      <c r="K66" s="311"/>
      <c r="L66" s="344"/>
      <c r="R66" s="271" t="s">
        <v>0</v>
      </c>
    </row>
    <row r="67" spans="1:55">
      <c r="A67" s="2"/>
      <c r="B67" s="33" t="s">
        <v>28</v>
      </c>
      <c r="C67" s="33"/>
      <c r="D67" s="2"/>
      <c r="E67" s="44"/>
      <c r="F67" s="2"/>
      <c r="G67" s="314">
        <v>5.9409879999999999</v>
      </c>
      <c r="H67" s="299"/>
      <c r="I67" s="299">
        <v>6.2</v>
      </c>
      <c r="J67" s="311"/>
      <c r="K67" s="311"/>
      <c r="L67" s="344"/>
    </row>
    <row r="68" spans="1:55">
      <c r="A68" s="2"/>
      <c r="B68" s="2" t="s">
        <v>5</v>
      </c>
      <c r="C68" s="2"/>
      <c r="D68" s="2"/>
      <c r="E68" s="393"/>
      <c r="F68" s="2"/>
      <c r="G68" s="314">
        <v>77.446239000000006</v>
      </c>
      <c r="H68" s="299">
        <v>2</v>
      </c>
      <c r="I68" s="299">
        <v>62.4</v>
      </c>
      <c r="J68" s="311"/>
      <c r="K68" s="311"/>
      <c r="L68" s="344"/>
    </row>
    <row r="69" spans="1:55">
      <c r="A69" s="37"/>
      <c r="B69" s="37" t="s">
        <v>26</v>
      </c>
      <c r="C69" s="37"/>
      <c r="D69" s="2"/>
      <c r="E69" s="393"/>
      <c r="F69" s="2"/>
      <c r="G69" s="320">
        <f>SUM(G66:G68)</f>
        <v>1243.4952270000001</v>
      </c>
      <c r="H69" s="311"/>
      <c r="I69" s="467">
        <f>SUM(I66:I68)</f>
        <v>1088.2</v>
      </c>
      <c r="J69" s="311"/>
      <c r="K69" s="311"/>
      <c r="L69" s="344"/>
    </row>
    <row r="70" spans="1:55">
      <c r="A70" s="69" t="s">
        <v>40</v>
      </c>
      <c r="B70" s="12"/>
      <c r="C70" s="12"/>
      <c r="D70" s="2"/>
      <c r="E70" s="393"/>
      <c r="F70" s="2"/>
      <c r="G70" s="310"/>
      <c r="H70" s="311"/>
      <c r="I70" s="319"/>
      <c r="J70" s="311"/>
      <c r="K70" s="311"/>
      <c r="L70" s="344"/>
    </row>
    <row r="71" spans="1:55">
      <c r="A71" s="69"/>
      <c r="B71" s="71" t="s">
        <v>41</v>
      </c>
      <c r="C71" s="12"/>
      <c r="D71" s="2"/>
      <c r="E71" s="393"/>
      <c r="F71" s="2"/>
      <c r="G71" s="310"/>
      <c r="H71" s="311"/>
      <c r="I71" s="319"/>
      <c r="J71" s="311"/>
      <c r="K71" s="311"/>
      <c r="L71" s="344"/>
    </row>
    <row r="72" spans="1:55">
      <c r="A72" s="69"/>
      <c r="B72" s="12" t="s">
        <v>48</v>
      </c>
      <c r="C72" s="12"/>
      <c r="D72" s="2"/>
      <c r="E72" s="393"/>
      <c r="F72" s="2"/>
      <c r="G72" s="310"/>
      <c r="H72" s="311"/>
      <c r="I72" s="319"/>
      <c r="J72" s="311"/>
      <c r="K72" s="311"/>
      <c r="L72" s="344"/>
    </row>
    <row r="73" spans="1:55">
      <c r="A73" s="12"/>
      <c r="B73" s="12" t="s">
        <v>59</v>
      </c>
      <c r="C73" s="35"/>
      <c r="D73" s="2"/>
      <c r="E73" s="44"/>
      <c r="F73" s="2"/>
      <c r="G73" s="310">
        <f>Equity!D34</f>
        <v>96.5</v>
      </c>
      <c r="H73" s="311"/>
      <c r="I73" s="319">
        <v>96.5</v>
      </c>
      <c r="J73" s="311"/>
      <c r="K73" s="311"/>
      <c r="L73" s="344"/>
      <c r="O73" s="424"/>
    </row>
    <row r="74" spans="1:55">
      <c r="A74" s="35"/>
      <c r="B74" s="35" t="s">
        <v>49</v>
      </c>
      <c r="C74" s="35"/>
      <c r="D74" s="33"/>
      <c r="E74" s="44"/>
      <c r="F74" s="33"/>
      <c r="G74" s="310">
        <f>Equity!F34</f>
        <v>-1.8999999999999997</v>
      </c>
      <c r="H74" s="311"/>
      <c r="I74" s="319">
        <v>-1.4</v>
      </c>
      <c r="J74" s="311"/>
      <c r="K74" s="311"/>
      <c r="L74" s="344"/>
      <c r="O74" s="424"/>
    </row>
    <row r="75" spans="1:55">
      <c r="A75" s="38"/>
      <c r="B75" s="38" t="s">
        <v>24</v>
      </c>
      <c r="C75" s="38"/>
      <c r="D75" s="33"/>
      <c r="E75" s="44"/>
      <c r="F75" s="33"/>
      <c r="G75" s="308">
        <f>Equity!H34</f>
        <v>526.9</v>
      </c>
      <c r="H75" s="299"/>
      <c r="I75" s="443">
        <v>519.5</v>
      </c>
      <c r="J75" s="311"/>
      <c r="K75" s="311"/>
      <c r="L75" s="344"/>
      <c r="O75" s="424"/>
    </row>
    <row r="76" spans="1:55">
      <c r="A76" s="35" t="s">
        <v>0</v>
      </c>
      <c r="B76" s="35" t="s">
        <v>42</v>
      </c>
      <c r="C76" s="35"/>
      <c r="D76" s="33"/>
      <c r="E76" s="44"/>
      <c r="F76" s="33"/>
      <c r="G76" s="310">
        <f>SUM(G73:G75)</f>
        <v>621.5</v>
      </c>
      <c r="H76" s="299"/>
      <c r="I76" s="319">
        <f>SUM(I73:I75)</f>
        <v>614.6</v>
      </c>
      <c r="J76" s="311"/>
      <c r="K76" s="311"/>
      <c r="L76" s="344"/>
      <c r="O76" s="424"/>
    </row>
    <row r="77" spans="1:55">
      <c r="A77" s="35"/>
      <c r="B77" s="35" t="s">
        <v>25</v>
      </c>
      <c r="C77" s="35"/>
      <c r="D77" s="33"/>
      <c r="E77" s="44"/>
      <c r="F77" s="33"/>
      <c r="G77" s="310">
        <f>Equity!J34</f>
        <v>1348.9577389999999</v>
      </c>
      <c r="H77" s="311"/>
      <c r="I77" s="319">
        <v>1479.4</v>
      </c>
      <c r="J77" s="311"/>
      <c r="K77" s="311"/>
      <c r="L77" s="344"/>
      <c r="O77" s="424"/>
    </row>
    <row r="78" spans="1:55">
      <c r="A78" s="35"/>
      <c r="B78" s="35" t="s">
        <v>225</v>
      </c>
      <c r="C78" s="35"/>
      <c r="D78" s="33"/>
      <c r="E78" s="44"/>
      <c r="F78" s="33"/>
      <c r="G78" s="310">
        <f>Equity!L34</f>
        <v>-60.8</v>
      </c>
      <c r="H78" s="311"/>
      <c r="I78" s="299">
        <v>-28.4</v>
      </c>
      <c r="J78" s="311"/>
      <c r="K78" s="311"/>
      <c r="L78" s="344"/>
      <c r="O78" s="424"/>
    </row>
    <row r="79" spans="1:55" hidden="1">
      <c r="A79" s="35"/>
      <c r="B79" s="35" t="s">
        <v>57</v>
      </c>
      <c r="C79" s="35"/>
      <c r="D79" s="33"/>
      <c r="E79" s="44"/>
      <c r="F79" s="33"/>
      <c r="G79" s="310" t="e">
        <f>Equity!#REF!</f>
        <v>#REF!</v>
      </c>
      <c r="H79" s="311"/>
      <c r="I79" s="443">
        <v>0</v>
      </c>
      <c r="J79" s="311"/>
      <c r="K79" s="311"/>
      <c r="L79" s="344"/>
      <c r="M79" s="47"/>
      <c r="N79" s="67"/>
      <c r="O79" s="67"/>
      <c r="P79" s="80"/>
      <c r="Q79" s="80"/>
      <c r="R79" s="424" t="s">
        <v>152</v>
      </c>
      <c r="T79" s="80"/>
      <c r="BB79"/>
      <c r="BC79"/>
    </row>
    <row r="80" spans="1:55">
      <c r="A80" s="37" t="s">
        <v>20</v>
      </c>
      <c r="B80" s="37"/>
      <c r="C80" s="37"/>
      <c r="D80" s="2"/>
      <c r="E80" s="394"/>
      <c r="F80" s="2"/>
      <c r="G80" s="320">
        <f>Equity!N34</f>
        <v>1909.657739</v>
      </c>
      <c r="H80" s="311"/>
      <c r="I80" s="470">
        <f>SUM(I76:I79)</f>
        <v>2065.6</v>
      </c>
      <c r="J80" s="311"/>
      <c r="K80" s="311"/>
      <c r="L80" s="344"/>
      <c r="M80" s="47"/>
      <c r="N80" s="67"/>
      <c r="O80" s="67"/>
      <c r="P80" s="80"/>
      <c r="Q80" s="80"/>
      <c r="R80" s="425"/>
      <c r="T80" s="80"/>
      <c r="BB80"/>
      <c r="BC80"/>
    </row>
    <row r="81" spans="1:55" ht="13.5" thickBot="1">
      <c r="A81" s="27"/>
      <c r="B81" s="27" t="s">
        <v>21</v>
      </c>
      <c r="C81" s="27"/>
      <c r="D81" s="12"/>
      <c r="E81" s="393"/>
      <c r="F81" s="12"/>
      <c r="G81" s="307">
        <f>G69+G80+G64</f>
        <v>3562.967631</v>
      </c>
      <c r="H81" s="311"/>
      <c r="I81" s="469">
        <f>I69+I80+I64</f>
        <v>3544.3</v>
      </c>
      <c r="J81" s="311"/>
      <c r="K81" s="311"/>
      <c r="L81" s="344"/>
      <c r="M81" s="47"/>
      <c r="N81" s="67"/>
      <c r="O81" s="67"/>
      <c r="P81" s="80"/>
      <c r="Q81" s="80"/>
      <c r="R81" s="420"/>
      <c r="T81" s="80"/>
      <c r="BB81"/>
      <c r="BC81"/>
    </row>
    <row r="82" spans="1:55">
      <c r="A82" s="252"/>
      <c r="B82" s="2"/>
      <c r="C82" s="52"/>
      <c r="D82" s="52"/>
      <c r="E82" s="92"/>
      <c r="F82" s="52"/>
      <c r="G82" s="321"/>
      <c r="H82" s="51"/>
      <c r="J82" s="272"/>
      <c r="K82" s="272"/>
      <c r="L82" s="272"/>
      <c r="M82" s="97"/>
      <c r="N82" s="67"/>
      <c r="O82" s="67"/>
      <c r="P82" s="80"/>
      <c r="Q82" s="80"/>
      <c r="R82" s="420"/>
      <c r="T82" s="80"/>
      <c r="BB82"/>
      <c r="BC82"/>
    </row>
    <row r="83" spans="1:55">
      <c r="A83" s="2"/>
      <c r="B83" s="2"/>
      <c r="C83" s="2"/>
      <c r="D83" s="2"/>
      <c r="E83" s="5"/>
      <c r="F83" s="2"/>
      <c r="G83" s="392"/>
      <c r="H83" s="33"/>
      <c r="I83" s="33"/>
      <c r="J83" s="99"/>
      <c r="K83" s="99"/>
      <c r="L83" s="99"/>
      <c r="M83" s="12"/>
      <c r="N83" s="67"/>
      <c r="O83" s="67"/>
      <c r="P83" s="80"/>
      <c r="Q83" s="80"/>
      <c r="R83" s="420"/>
      <c r="T83" s="80"/>
      <c r="BB83"/>
      <c r="BC83"/>
    </row>
    <row r="84" spans="1:55">
      <c r="A84" s="2"/>
      <c r="B84" s="2"/>
      <c r="C84" s="2"/>
      <c r="D84" s="2"/>
      <c r="E84" s="5"/>
      <c r="F84" s="2"/>
      <c r="G84" s="482"/>
      <c r="H84" s="33"/>
      <c r="I84" s="33"/>
      <c r="J84" s="33"/>
      <c r="K84" s="33"/>
      <c r="L84" s="99"/>
      <c r="M84" s="99"/>
      <c r="N84" s="99"/>
      <c r="O84" s="12"/>
    </row>
    <row r="85" spans="1:55">
      <c r="A85" s="2"/>
      <c r="B85" s="2"/>
      <c r="C85" s="2"/>
      <c r="D85" s="2"/>
      <c r="E85" s="5"/>
      <c r="F85" s="2"/>
      <c r="G85" s="2"/>
      <c r="H85" s="33"/>
      <c r="I85" s="33"/>
      <c r="J85" s="33"/>
      <c r="K85" s="33"/>
      <c r="L85" s="99"/>
      <c r="M85" s="99"/>
      <c r="N85" s="99"/>
      <c r="O85" s="12"/>
    </row>
    <row r="86" spans="1:55">
      <c r="A86" s="2"/>
      <c r="B86" s="2"/>
      <c r="C86" s="2"/>
      <c r="D86" s="2"/>
      <c r="E86" s="5"/>
      <c r="F86" s="2"/>
      <c r="G86" s="2"/>
      <c r="H86" s="33"/>
      <c r="I86" s="33"/>
      <c r="J86" s="33"/>
      <c r="K86" s="33"/>
      <c r="L86" s="99"/>
      <c r="M86" s="99"/>
      <c r="N86" s="99"/>
      <c r="O86" s="12"/>
    </row>
    <row r="87" spans="1:55">
      <c r="A87" s="2"/>
      <c r="B87" s="2"/>
      <c r="C87" s="2"/>
      <c r="D87" s="2"/>
      <c r="E87" s="5"/>
      <c r="F87" s="2"/>
      <c r="G87" s="2"/>
      <c r="H87" s="33"/>
      <c r="I87" s="33"/>
      <c r="J87" s="33"/>
      <c r="K87" s="33"/>
      <c r="L87" s="99"/>
      <c r="M87" s="99"/>
      <c r="N87" s="99"/>
      <c r="O87" s="12"/>
    </row>
    <row r="88" spans="1:55">
      <c r="A88" s="2"/>
      <c r="B88" s="2"/>
      <c r="C88" s="2"/>
      <c r="D88" s="2"/>
      <c r="E88" s="5"/>
      <c r="F88" s="2"/>
      <c r="G88" s="2"/>
      <c r="H88" s="33"/>
      <c r="I88" s="33"/>
      <c r="J88" s="33"/>
      <c r="K88" s="33"/>
      <c r="L88" s="99"/>
      <c r="M88" s="99"/>
      <c r="N88" s="99"/>
      <c r="O88" s="2"/>
    </row>
    <row r="89" spans="1:55">
      <c r="A89" s="2"/>
      <c r="B89" s="2"/>
      <c r="C89" s="2"/>
      <c r="D89" s="2"/>
      <c r="E89" s="5"/>
      <c r="F89" s="2"/>
      <c r="G89" s="2"/>
      <c r="H89" s="33"/>
      <c r="I89" s="33"/>
      <c r="J89" s="33"/>
      <c r="K89" s="33"/>
      <c r="L89" s="273"/>
      <c r="M89" s="273"/>
      <c r="N89" s="273"/>
      <c r="O89" s="33"/>
      <c r="P89" s="35"/>
      <c r="Q89" s="35"/>
    </row>
    <row r="90" spans="1:55">
      <c r="A90" s="2"/>
      <c r="B90" s="2"/>
      <c r="C90" s="2"/>
      <c r="D90" s="2"/>
      <c r="E90" s="5"/>
      <c r="F90" s="2"/>
      <c r="G90" s="2"/>
      <c r="H90" s="33"/>
      <c r="I90" s="33"/>
      <c r="J90" s="33"/>
      <c r="K90" s="33"/>
      <c r="L90" s="273"/>
      <c r="M90" s="273"/>
      <c r="N90" s="273"/>
      <c r="O90" s="33"/>
      <c r="P90" s="35"/>
      <c r="Q90" s="35"/>
    </row>
    <row r="91" spans="1:55">
      <c r="A91" s="2"/>
      <c r="B91" s="2"/>
      <c r="C91" s="2"/>
      <c r="D91" s="2"/>
      <c r="E91" s="5"/>
      <c r="F91" s="2"/>
      <c r="G91" s="2"/>
      <c r="H91" s="33"/>
      <c r="I91" s="33"/>
      <c r="J91" s="33"/>
      <c r="K91" s="33"/>
      <c r="L91" s="273"/>
      <c r="M91" s="273"/>
      <c r="N91" s="273"/>
      <c r="O91" s="33"/>
      <c r="P91" s="35"/>
      <c r="Q91" s="35"/>
    </row>
    <row r="92" spans="1:55">
      <c r="A92" s="2"/>
      <c r="B92" s="2"/>
      <c r="C92" s="2"/>
      <c r="D92" s="2"/>
      <c r="E92" s="5"/>
      <c r="F92" s="2"/>
      <c r="G92" s="2"/>
      <c r="H92" s="33"/>
      <c r="I92" s="33"/>
      <c r="J92" s="33"/>
      <c r="K92" s="33"/>
      <c r="L92" s="273"/>
      <c r="M92" s="273"/>
      <c r="N92" s="273"/>
      <c r="O92" s="33"/>
      <c r="P92" s="35"/>
      <c r="Q92" s="35"/>
    </row>
    <row r="93" spans="1:55">
      <c r="A93" s="2"/>
      <c r="B93" s="2"/>
      <c r="C93" s="2"/>
      <c r="D93" s="2"/>
      <c r="E93" s="5"/>
      <c r="F93" s="2"/>
      <c r="G93" s="2"/>
      <c r="H93" s="33"/>
      <c r="I93" s="33"/>
      <c r="J93" s="33"/>
      <c r="K93" s="33"/>
      <c r="L93" s="273"/>
      <c r="M93" s="273"/>
      <c r="N93" s="273"/>
      <c r="O93" s="33"/>
      <c r="P93" s="35"/>
      <c r="Q93" s="35"/>
    </row>
  </sheetData>
  <mergeCells count="10">
    <mergeCell ref="G35:I35"/>
    <mergeCell ref="A4:P4"/>
    <mergeCell ref="A3:P3"/>
    <mergeCell ref="G6:I6"/>
    <mergeCell ref="G7:I7"/>
    <mergeCell ref="A32:P32"/>
    <mergeCell ref="A33:P33"/>
    <mergeCell ref="O6:O7"/>
    <mergeCell ref="K6:M6"/>
    <mergeCell ref="K7:M7"/>
  </mergeCells>
  <phoneticPr fontId="0" type="noConversion"/>
  <printOptions horizontalCentered="1" verticalCentered="1"/>
  <pageMargins left="0.5" right="0" top="0.39369999999999999" bottom="0" header="0.31490000000000001" footer="0.23619999999999999"/>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zoomScaleNormal="100" workbookViewId="0">
      <selection activeCell="R11" sqref="R11"/>
    </sheetView>
  </sheetViews>
  <sheetFormatPr defaultColWidth="9.140625" defaultRowHeight="12.75"/>
  <cols>
    <col min="1" max="1" width="2.5703125" style="120" customWidth="1"/>
    <col min="2" max="2" width="41.5703125" style="120" customWidth="1"/>
    <col min="3" max="3" width="1.7109375" style="120" customWidth="1"/>
    <col min="4" max="4" width="9.5703125" style="120" customWidth="1"/>
    <col min="5" max="5" width="1.7109375" style="120" customWidth="1"/>
    <col min="6" max="6" width="8.85546875" style="120" customWidth="1"/>
    <col min="7" max="7" width="1.7109375" style="120" customWidth="1"/>
    <col min="8" max="8" width="8.7109375" style="120" customWidth="1"/>
    <col min="9" max="9" width="1.7109375" style="120" customWidth="1"/>
    <col min="10" max="10" width="10.85546875" style="120" bestFit="1" customWidth="1"/>
    <col min="11" max="11" width="1.7109375" style="120" customWidth="1"/>
    <col min="12" max="12" width="12.85546875" style="120" customWidth="1"/>
    <col min="13" max="13" width="1.7109375" style="120" customWidth="1"/>
    <col min="14" max="14" width="9.28515625" style="120" customWidth="1"/>
    <col min="15" max="15" width="1.7109375" style="120" customWidth="1"/>
    <col min="16" max="16" width="11.7109375" style="120" customWidth="1"/>
    <col min="17" max="17" width="5.5703125" style="416" customWidth="1"/>
    <col min="18" max="19" width="9.140625" style="120"/>
    <col min="20" max="20" width="11.140625" style="120" bestFit="1" customWidth="1"/>
    <col min="21" max="16384" width="9.140625" style="120"/>
  </cols>
  <sheetData>
    <row r="1" spans="1:23" ht="18.75">
      <c r="A1" s="524" t="s">
        <v>44</v>
      </c>
      <c r="B1" s="524"/>
      <c r="C1" s="524"/>
      <c r="D1" s="524"/>
      <c r="E1" s="524"/>
      <c r="F1" s="524"/>
      <c r="G1" s="524"/>
      <c r="H1" s="524"/>
      <c r="I1" s="524"/>
      <c r="J1" s="524"/>
      <c r="K1" s="524"/>
      <c r="L1" s="524"/>
      <c r="M1" s="524"/>
      <c r="N1" s="524"/>
      <c r="O1" s="524"/>
      <c r="P1" s="341"/>
    </row>
    <row r="2" spans="1:23" ht="18.75">
      <c r="A2" s="524" t="s">
        <v>232</v>
      </c>
      <c r="B2" s="524"/>
      <c r="C2" s="524"/>
      <c r="D2" s="524"/>
      <c r="E2" s="524"/>
      <c r="F2" s="524"/>
      <c r="G2" s="524"/>
      <c r="H2" s="524"/>
      <c r="I2" s="524"/>
      <c r="J2" s="524"/>
      <c r="K2" s="524"/>
      <c r="L2" s="524"/>
      <c r="M2" s="524"/>
      <c r="N2" s="524"/>
      <c r="O2" s="524"/>
      <c r="P2" s="341"/>
    </row>
    <row r="3" spans="1:23" ht="18.75">
      <c r="A3" s="357"/>
      <c r="B3" s="357"/>
      <c r="C3" s="357"/>
      <c r="D3" s="357"/>
      <c r="E3" s="357"/>
      <c r="F3" s="357"/>
      <c r="G3" s="357"/>
      <c r="H3" s="357"/>
      <c r="I3" s="357"/>
      <c r="J3" s="357"/>
      <c r="K3" s="357"/>
      <c r="L3" s="357"/>
      <c r="M3" s="357"/>
      <c r="N3" s="357"/>
      <c r="O3" s="357"/>
      <c r="P3" s="357"/>
    </row>
    <row r="4" spans="1:23" ht="18.75">
      <c r="A4" s="136" t="s">
        <v>300</v>
      </c>
      <c r="B4" s="238"/>
      <c r="C4" s="238"/>
      <c r="D4" s="238"/>
      <c r="E4" s="238"/>
      <c r="F4" s="238"/>
      <c r="G4" s="238"/>
      <c r="H4" s="238"/>
      <c r="I4" s="238"/>
      <c r="J4" s="238"/>
      <c r="K4" s="238"/>
      <c r="L4" s="238"/>
      <c r="M4" s="238"/>
      <c r="N4" s="238"/>
      <c r="O4" s="238"/>
      <c r="P4" s="341"/>
    </row>
    <row r="5" spans="1:23" ht="15">
      <c r="B5" s="136"/>
      <c r="C5" s="136"/>
      <c r="D5" s="525" t="s">
        <v>128</v>
      </c>
      <c r="E5" s="525"/>
      <c r="F5" s="525"/>
      <c r="G5" s="525"/>
      <c r="H5" s="525"/>
      <c r="I5" s="525"/>
      <c r="J5" s="525"/>
      <c r="K5" s="525"/>
      <c r="L5" s="525"/>
      <c r="M5" s="293"/>
      <c r="N5" s="293"/>
      <c r="O5" s="136"/>
      <c r="P5" s="136"/>
    </row>
    <row r="6" spans="1:23" ht="12.75" customHeight="1">
      <c r="A6" s="118"/>
      <c r="B6" s="118"/>
      <c r="C6" s="119"/>
      <c r="D6" s="179" t="s">
        <v>78</v>
      </c>
      <c r="E6" s="179"/>
      <c r="F6" s="178" t="s">
        <v>77</v>
      </c>
      <c r="G6" s="178"/>
      <c r="H6" s="179" t="s">
        <v>76</v>
      </c>
      <c r="I6" s="121"/>
      <c r="J6" s="179"/>
      <c r="K6" s="179" t="s">
        <v>0</v>
      </c>
      <c r="L6" s="178" t="s">
        <v>226</v>
      </c>
      <c r="M6" s="178"/>
      <c r="N6" s="178"/>
      <c r="O6" s="178"/>
      <c r="P6" s="179"/>
      <c r="R6" s="118"/>
      <c r="S6" s="118"/>
      <c r="T6" s="118"/>
      <c r="W6" s="118"/>
    </row>
    <row r="7" spans="1:23" ht="12.75" customHeight="1">
      <c r="A7" s="118"/>
      <c r="B7" s="118"/>
      <c r="C7" s="119"/>
      <c r="D7" s="180" t="s">
        <v>74</v>
      </c>
      <c r="E7" s="180"/>
      <c r="F7" s="178" t="s">
        <v>73</v>
      </c>
      <c r="G7" s="178"/>
      <c r="H7" s="179" t="s">
        <v>72</v>
      </c>
      <c r="I7" s="121"/>
      <c r="J7" s="179" t="s">
        <v>75</v>
      </c>
      <c r="K7" s="179" t="s">
        <v>0</v>
      </c>
      <c r="L7" s="178" t="s">
        <v>227</v>
      </c>
      <c r="M7" s="178"/>
      <c r="N7" s="178" t="s">
        <v>70</v>
      </c>
      <c r="O7" s="178"/>
      <c r="P7" s="178"/>
      <c r="R7" s="118"/>
      <c r="S7" s="118"/>
      <c r="T7" s="118"/>
      <c r="W7" s="118"/>
    </row>
    <row r="8" spans="1:23" ht="12.75" customHeight="1">
      <c r="A8" s="134" t="s">
        <v>164</v>
      </c>
      <c r="B8" s="171"/>
      <c r="C8" s="119"/>
      <c r="D8" s="174" t="s">
        <v>69</v>
      </c>
      <c r="E8" s="175"/>
      <c r="F8" s="174" t="s">
        <v>69</v>
      </c>
      <c r="G8" s="176"/>
      <c r="H8" s="174" t="s">
        <v>68</v>
      </c>
      <c r="I8" s="176"/>
      <c r="J8" s="435" t="s">
        <v>71</v>
      </c>
      <c r="K8" s="175" t="s">
        <v>0</v>
      </c>
      <c r="L8" s="174" t="s">
        <v>228</v>
      </c>
      <c r="M8" s="176"/>
      <c r="N8" s="174" t="s">
        <v>67</v>
      </c>
      <c r="O8" s="175"/>
      <c r="P8" s="176"/>
      <c r="R8" s="118"/>
      <c r="S8" s="118"/>
      <c r="T8" s="118"/>
      <c r="U8" s="118"/>
      <c r="V8" s="118"/>
      <c r="W8" s="118"/>
    </row>
    <row r="9" spans="1:23" s="169" customFormat="1">
      <c r="A9" s="125" t="s">
        <v>283</v>
      </c>
      <c r="B9" s="125"/>
      <c r="C9" s="125"/>
      <c r="D9" s="335">
        <v>96.5</v>
      </c>
      <c r="E9" s="335" t="s">
        <v>0</v>
      </c>
      <c r="F9" s="335">
        <v>-0.5</v>
      </c>
      <c r="G9" s="335" t="s">
        <v>0</v>
      </c>
      <c r="H9" s="335">
        <v>513.29999999999995</v>
      </c>
      <c r="I9" s="335" t="s">
        <v>0</v>
      </c>
      <c r="J9" s="335">
        <v>1328.5</v>
      </c>
      <c r="K9" s="335" t="s">
        <v>0</v>
      </c>
      <c r="L9" s="335">
        <v>-26.3</v>
      </c>
      <c r="M9" s="335" t="s">
        <v>0</v>
      </c>
      <c r="N9" s="317">
        <f t="shared" ref="N9:N33" si="0">SUM(D9:L9)</f>
        <v>1911.5</v>
      </c>
      <c r="O9" s="454"/>
      <c r="P9" s="317"/>
      <c r="Q9" s="417"/>
      <c r="R9" s="125"/>
      <c r="S9" s="125"/>
      <c r="T9" s="125"/>
      <c r="U9" s="125"/>
      <c r="V9" s="125"/>
      <c r="W9" s="125"/>
    </row>
    <row r="10" spans="1:23" s="127" customFormat="1">
      <c r="A10" s="167"/>
      <c r="B10" s="135" t="s">
        <v>66</v>
      </c>
      <c r="C10" s="130"/>
      <c r="D10" s="299">
        <v>0</v>
      </c>
      <c r="E10" s="299">
        <v>0</v>
      </c>
      <c r="F10" s="299">
        <v>0</v>
      </c>
      <c r="G10" s="299">
        <v>0</v>
      </c>
      <c r="H10" s="299">
        <v>0</v>
      </c>
      <c r="I10" s="299">
        <v>0</v>
      </c>
      <c r="J10" s="299">
        <v>238.3</v>
      </c>
      <c r="K10" s="299"/>
      <c r="L10" s="299">
        <v>-2.14</v>
      </c>
      <c r="M10" s="299">
        <v>1.3</v>
      </c>
      <c r="N10" s="311">
        <f t="shared" si="0"/>
        <v>236.16000000000003</v>
      </c>
      <c r="O10" s="440"/>
      <c r="P10" s="311"/>
      <c r="Q10" s="418"/>
      <c r="R10" s="172"/>
      <c r="S10" s="135"/>
      <c r="T10" s="135"/>
      <c r="U10" s="135"/>
      <c r="V10" s="135"/>
      <c r="W10" s="135"/>
    </row>
    <row r="11" spans="1:23" s="127" customFormat="1">
      <c r="A11" s="167"/>
      <c r="B11" s="135" t="s">
        <v>285</v>
      </c>
      <c r="C11" s="130"/>
      <c r="D11" s="299">
        <v>0</v>
      </c>
      <c r="E11" s="299"/>
      <c r="F11" s="299">
        <v>0</v>
      </c>
      <c r="G11" s="299"/>
      <c r="H11" s="299">
        <v>0</v>
      </c>
      <c r="I11" s="299"/>
      <c r="J11" s="299">
        <v>-60.7</v>
      </c>
      <c r="K11" s="299"/>
      <c r="L11" s="299">
        <v>0</v>
      </c>
      <c r="M11" s="299"/>
      <c r="N11" s="311">
        <f t="shared" si="0"/>
        <v>-60.7</v>
      </c>
      <c r="O11" s="440"/>
      <c r="P11" s="311"/>
      <c r="Q11" s="418"/>
      <c r="R11" s="172"/>
      <c r="S11" s="135"/>
      <c r="T11" s="135"/>
      <c r="U11" s="135"/>
      <c r="V11" s="135"/>
      <c r="W11" s="135"/>
    </row>
    <row r="12" spans="1:23" s="127" customFormat="1" ht="13.9" customHeight="1">
      <c r="A12" s="167"/>
      <c r="B12" s="135" t="s">
        <v>65</v>
      </c>
      <c r="C12" s="130"/>
      <c r="D12" s="299">
        <v>0</v>
      </c>
      <c r="E12" s="299">
        <v>0</v>
      </c>
      <c r="F12" s="299">
        <v>-1</v>
      </c>
      <c r="G12" s="299">
        <v>0</v>
      </c>
      <c r="H12" s="299">
        <v>0</v>
      </c>
      <c r="I12" s="299">
        <v>0</v>
      </c>
      <c r="J12" s="299">
        <v>-28.2</v>
      </c>
      <c r="K12" s="299">
        <v>0</v>
      </c>
      <c r="L12" s="299">
        <v>0</v>
      </c>
      <c r="M12" s="299">
        <v>0</v>
      </c>
      <c r="N12" s="311">
        <f t="shared" si="0"/>
        <v>-29.2</v>
      </c>
      <c r="O12" s="440"/>
      <c r="P12" s="311"/>
      <c r="Q12" s="418"/>
      <c r="R12" s="172"/>
      <c r="S12" s="135"/>
      <c r="T12" s="135"/>
      <c r="U12" s="135"/>
      <c r="V12" s="135"/>
      <c r="W12" s="135"/>
    </row>
    <row r="13" spans="1:23" s="127" customFormat="1">
      <c r="A13" s="167"/>
      <c r="B13" s="171" t="s">
        <v>222</v>
      </c>
      <c r="C13" s="130"/>
      <c r="D13" s="299">
        <v>0</v>
      </c>
      <c r="E13" s="299">
        <v>0</v>
      </c>
      <c r="F13" s="299">
        <v>0.1</v>
      </c>
      <c r="G13" s="299">
        <v>0</v>
      </c>
      <c r="H13" s="299">
        <v>6.2</v>
      </c>
      <c r="I13" s="299">
        <v>0</v>
      </c>
      <c r="J13" s="299">
        <v>1.5</v>
      </c>
      <c r="K13" s="299">
        <v>0</v>
      </c>
      <c r="L13" s="299">
        <v>0</v>
      </c>
      <c r="M13" s="299">
        <v>0</v>
      </c>
      <c r="N13" s="311">
        <f t="shared" si="0"/>
        <v>7.8</v>
      </c>
      <c r="O13" s="440"/>
      <c r="P13" s="311"/>
      <c r="Q13" s="418"/>
      <c r="R13" s="172"/>
      <c r="S13" s="135"/>
      <c r="T13" s="135"/>
      <c r="U13" s="135"/>
      <c r="V13" s="135"/>
      <c r="W13" s="135"/>
    </row>
    <row r="14" spans="1:23" s="169" customFormat="1">
      <c r="A14" s="170" t="s">
        <v>303</v>
      </c>
      <c r="B14" s="170"/>
      <c r="C14" s="125"/>
      <c r="D14" s="327">
        <f>SUM(D9:D13)</f>
        <v>96.5</v>
      </c>
      <c r="E14" s="317"/>
      <c r="F14" s="327">
        <f>SUM(F9:F13)</f>
        <v>-1.4</v>
      </c>
      <c r="G14" s="317"/>
      <c r="H14" s="327">
        <f>SUM(H9:H13)</f>
        <v>519.5</v>
      </c>
      <c r="I14" s="317"/>
      <c r="J14" s="327">
        <f>SUM(J9:J13)</f>
        <v>1479.3999999999999</v>
      </c>
      <c r="K14" s="317"/>
      <c r="L14" s="327">
        <f>SUM(L9:L13)</f>
        <v>-28.44</v>
      </c>
      <c r="M14" s="317"/>
      <c r="N14" s="327">
        <f>SUM(D14:L14)</f>
        <v>2065.56</v>
      </c>
      <c r="O14" s="454"/>
      <c r="P14" s="317"/>
      <c r="Q14" s="417"/>
      <c r="R14" s="125"/>
      <c r="S14" s="125"/>
      <c r="T14" s="125"/>
      <c r="U14" s="125"/>
      <c r="V14" s="125"/>
      <c r="W14" s="125"/>
    </row>
    <row r="15" spans="1:23" s="462" customFormat="1">
      <c r="A15" s="252" t="s">
        <v>284</v>
      </c>
      <c r="B15" s="461"/>
      <c r="C15" s="461"/>
      <c r="D15" s="316"/>
      <c r="E15" s="316"/>
      <c r="F15" s="316"/>
      <c r="G15" s="316"/>
      <c r="H15" s="316"/>
      <c r="I15" s="316"/>
      <c r="J15" s="316"/>
      <c r="K15" s="316"/>
      <c r="L15" s="316"/>
      <c r="M15" s="316"/>
      <c r="N15" s="316"/>
      <c r="O15" s="316"/>
      <c r="P15" s="316"/>
      <c r="Q15" s="417"/>
      <c r="R15" s="461"/>
      <c r="S15" s="461"/>
      <c r="T15" s="461"/>
      <c r="U15" s="461"/>
      <c r="V15" s="461"/>
      <c r="W15" s="461"/>
    </row>
    <row r="16" spans="1:23" s="169" customFormat="1">
      <c r="A16" s="252"/>
      <c r="B16" s="125"/>
      <c r="C16" s="125"/>
      <c r="D16" s="317"/>
      <c r="E16" s="317"/>
      <c r="F16" s="317"/>
      <c r="G16" s="317"/>
      <c r="H16" s="317"/>
      <c r="I16" s="317"/>
      <c r="J16" s="317"/>
      <c r="K16" s="317"/>
      <c r="L16" s="317"/>
      <c r="M16" s="317"/>
      <c r="N16" s="317"/>
      <c r="O16" s="317"/>
      <c r="P16" s="317"/>
      <c r="Q16" s="417"/>
      <c r="R16" s="125"/>
      <c r="S16" s="125"/>
      <c r="T16" s="125"/>
      <c r="U16" s="125"/>
      <c r="V16" s="125"/>
      <c r="W16" s="125"/>
    </row>
    <row r="17" spans="1:23" s="169" customFormat="1">
      <c r="A17" s="125"/>
      <c r="B17" s="125"/>
      <c r="C17" s="125"/>
      <c r="D17" s="317"/>
      <c r="E17" s="317"/>
      <c r="F17" s="317"/>
      <c r="G17" s="317"/>
      <c r="H17" s="317"/>
      <c r="I17" s="317"/>
      <c r="J17" s="317"/>
      <c r="K17" s="317"/>
      <c r="L17" s="317"/>
      <c r="M17" s="317"/>
      <c r="N17" s="317"/>
      <c r="O17" s="317"/>
      <c r="P17" s="317"/>
      <c r="Q17" s="417"/>
      <c r="R17" s="125"/>
      <c r="S17" s="125"/>
      <c r="T17" s="125"/>
      <c r="U17" s="125"/>
      <c r="V17" s="125"/>
      <c r="W17" s="125"/>
    </row>
    <row r="18" spans="1:23" s="169" customFormat="1">
      <c r="A18" s="125"/>
      <c r="B18" s="125"/>
      <c r="C18" s="125"/>
      <c r="D18" s="317"/>
      <c r="E18" s="317"/>
      <c r="F18" s="317"/>
      <c r="G18" s="317"/>
      <c r="H18" s="317"/>
      <c r="I18" s="317"/>
      <c r="J18" s="317"/>
      <c r="K18" s="317"/>
      <c r="L18" s="317"/>
      <c r="M18" s="317"/>
      <c r="N18" s="317"/>
      <c r="O18" s="317"/>
      <c r="P18" s="317"/>
      <c r="Q18" s="417"/>
      <c r="R18" s="125"/>
      <c r="S18" s="125"/>
      <c r="T18" s="125"/>
      <c r="U18" s="125"/>
      <c r="V18" s="125"/>
      <c r="W18" s="125"/>
    </row>
    <row r="19" spans="1:23" s="169" customFormat="1">
      <c r="A19" s="125"/>
      <c r="B19" s="125"/>
      <c r="C19" s="125"/>
      <c r="D19" s="317"/>
      <c r="E19" s="317"/>
      <c r="F19" s="317"/>
      <c r="G19" s="317"/>
      <c r="H19" s="317"/>
      <c r="I19" s="317"/>
      <c r="J19" s="317"/>
      <c r="K19" s="317"/>
      <c r="L19" s="317"/>
      <c r="M19" s="317"/>
      <c r="N19" s="317"/>
      <c r="O19" s="317"/>
      <c r="P19" s="317"/>
      <c r="Q19" s="417"/>
      <c r="R19" s="125"/>
      <c r="S19" s="125"/>
      <c r="T19" s="125"/>
      <c r="U19" s="125"/>
      <c r="V19" s="125"/>
      <c r="W19" s="125"/>
    </row>
    <row r="20" spans="1:23" s="169" customFormat="1" ht="15">
      <c r="A20" s="136" t="s">
        <v>301</v>
      </c>
      <c r="B20" s="125"/>
      <c r="C20" s="125"/>
      <c r="D20" s="317"/>
      <c r="E20" s="317"/>
      <c r="F20" s="317"/>
      <c r="G20" s="317"/>
      <c r="H20" s="317"/>
      <c r="I20" s="317"/>
      <c r="J20" s="317"/>
      <c r="K20" s="317"/>
      <c r="L20" s="317"/>
      <c r="M20" s="317"/>
      <c r="N20" s="317"/>
      <c r="O20" s="317"/>
      <c r="P20" s="317"/>
      <c r="Q20" s="417"/>
      <c r="R20" s="125"/>
      <c r="S20" s="125"/>
      <c r="T20" s="125"/>
      <c r="U20" s="125"/>
      <c r="V20" s="125"/>
      <c r="W20" s="125"/>
    </row>
    <row r="21" spans="1:23" ht="15">
      <c r="B21" s="136"/>
      <c r="C21" s="136"/>
      <c r="D21" s="525" t="s">
        <v>128</v>
      </c>
      <c r="E21" s="525"/>
      <c r="F21" s="525"/>
      <c r="G21" s="525"/>
      <c r="H21" s="525"/>
      <c r="I21" s="525"/>
      <c r="J21" s="525"/>
      <c r="K21" s="525"/>
      <c r="L21" s="525"/>
      <c r="M21" s="295"/>
      <c r="N21" s="295"/>
      <c r="O21" s="136"/>
      <c r="P21" s="136"/>
    </row>
    <row r="22" spans="1:23" ht="12.75" customHeight="1">
      <c r="A22" s="118"/>
      <c r="B22" s="118"/>
      <c r="C22" s="119"/>
      <c r="D22" s="179" t="s">
        <v>78</v>
      </c>
      <c r="E22" s="179"/>
      <c r="F22" s="178" t="s">
        <v>77</v>
      </c>
      <c r="G22" s="178"/>
      <c r="H22" s="179" t="s">
        <v>76</v>
      </c>
      <c r="I22" s="121"/>
      <c r="J22" s="179"/>
      <c r="K22" s="179" t="s">
        <v>0</v>
      </c>
      <c r="L22" s="178" t="s">
        <v>226</v>
      </c>
      <c r="M22" s="178"/>
      <c r="N22" s="178"/>
      <c r="O22" s="178"/>
      <c r="P22" s="179"/>
      <c r="R22" s="118"/>
      <c r="S22" s="118"/>
      <c r="T22" s="118"/>
      <c r="W22" s="118"/>
    </row>
    <row r="23" spans="1:23" ht="12.75" customHeight="1">
      <c r="A23" s="118"/>
      <c r="B23" s="118"/>
      <c r="C23" s="119"/>
      <c r="D23" s="180" t="s">
        <v>74</v>
      </c>
      <c r="E23" s="180"/>
      <c r="F23" s="178" t="s">
        <v>73</v>
      </c>
      <c r="G23" s="178"/>
      <c r="H23" s="179" t="s">
        <v>72</v>
      </c>
      <c r="I23" s="121"/>
      <c r="J23" s="179" t="s">
        <v>75</v>
      </c>
      <c r="K23" s="179" t="s">
        <v>0</v>
      </c>
      <c r="L23" s="178" t="s">
        <v>227</v>
      </c>
      <c r="M23" s="178"/>
      <c r="N23" s="178" t="s">
        <v>70</v>
      </c>
      <c r="O23" s="178"/>
      <c r="P23" s="178"/>
      <c r="R23" s="118"/>
      <c r="S23" s="118"/>
      <c r="T23" s="473"/>
      <c r="W23" s="118"/>
    </row>
    <row r="24" spans="1:23" ht="12.75" customHeight="1">
      <c r="A24" s="134" t="s">
        <v>164</v>
      </c>
      <c r="B24" s="171"/>
      <c r="C24" s="119"/>
      <c r="D24" s="174" t="s">
        <v>69</v>
      </c>
      <c r="E24" s="175"/>
      <c r="F24" s="174" t="s">
        <v>69</v>
      </c>
      <c r="G24" s="176"/>
      <c r="H24" s="174" t="s">
        <v>68</v>
      </c>
      <c r="I24" s="176"/>
      <c r="J24" s="435" t="s">
        <v>71</v>
      </c>
      <c r="K24" s="175" t="s">
        <v>0</v>
      </c>
      <c r="L24" s="174" t="s">
        <v>228</v>
      </c>
      <c r="M24" s="176"/>
      <c r="N24" s="174" t="s">
        <v>67</v>
      </c>
      <c r="O24" s="175"/>
      <c r="P24" s="176"/>
      <c r="R24" s="118"/>
      <c r="S24" s="118"/>
      <c r="T24" s="473"/>
      <c r="U24" s="118"/>
      <c r="V24" s="118"/>
      <c r="W24" s="118"/>
    </row>
    <row r="25" spans="1:23" s="169" customFormat="1">
      <c r="A25" s="125" t="s">
        <v>282</v>
      </c>
      <c r="B25" s="125"/>
      <c r="C25" s="125"/>
      <c r="D25" s="335">
        <v>96.5</v>
      </c>
      <c r="E25" s="335">
        <v>0</v>
      </c>
      <c r="F25" s="335">
        <v>-1.4</v>
      </c>
      <c r="G25" s="335">
        <v>0</v>
      </c>
      <c r="H25" s="335">
        <v>519.5</v>
      </c>
      <c r="I25" s="335">
        <v>0</v>
      </c>
      <c r="J25" s="335">
        <v>1479.4</v>
      </c>
      <c r="K25" s="335">
        <v>0</v>
      </c>
      <c r="L25" s="335">
        <v>-28.4</v>
      </c>
      <c r="M25" s="317"/>
      <c r="N25" s="317">
        <v>2065.6</v>
      </c>
      <c r="O25" s="317"/>
      <c r="P25" s="316"/>
      <c r="Q25" s="417"/>
      <c r="R25" s="125"/>
      <c r="S25" s="125"/>
      <c r="T25" s="474"/>
      <c r="U25" s="125"/>
      <c r="V25" s="125"/>
      <c r="W25" s="125"/>
    </row>
    <row r="26" spans="1:23" s="127" customFormat="1">
      <c r="A26" s="167"/>
      <c r="B26" s="135" t="s">
        <v>66</v>
      </c>
      <c r="C26" s="130"/>
      <c r="D26" s="311">
        <v>0</v>
      </c>
      <c r="E26" s="311"/>
      <c r="F26" s="311">
        <v>0</v>
      </c>
      <c r="G26" s="311"/>
      <c r="H26" s="311">
        <v>0</v>
      </c>
      <c r="I26" s="311"/>
      <c r="J26" s="311">
        <f>'OCI &amp; BS'!K11</f>
        <v>-42.842261000000072</v>
      </c>
      <c r="K26" s="311"/>
      <c r="L26" s="311">
        <f>'OCI &amp; BS'!K27</f>
        <v>-24.200000000000003</v>
      </c>
      <c r="M26" s="311"/>
      <c r="N26" s="311">
        <f t="shared" si="0"/>
        <v>-67.042261000000082</v>
      </c>
      <c r="O26" s="311"/>
      <c r="P26" s="311"/>
      <c r="Q26" s="418"/>
      <c r="R26" s="172"/>
      <c r="S26" s="135"/>
      <c r="T26" s="39"/>
      <c r="U26" s="135"/>
      <c r="V26" s="135"/>
      <c r="W26" s="135"/>
    </row>
    <row r="27" spans="1:23" s="127" customFormat="1">
      <c r="A27" s="167"/>
      <c r="B27" s="135" t="s">
        <v>274</v>
      </c>
      <c r="C27" s="130"/>
      <c r="D27" s="311">
        <v>0</v>
      </c>
      <c r="E27" s="311"/>
      <c r="F27" s="311">
        <v>0</v>
      </c>
      <c r="G27" s="311"/>
      <c r="H27" s="311">
        <v>0</v>
      </c>
      <c r="I27" s="311"/>
      <c r="J27" s="311">
        <v>8.1999999999999993</v>
      </c>
      <c r="K27" s="311"/>
      <c r="L27" s="311">
        <v>-8.1999999999999993</v>
      </c>
      <c r="M27" s="311"/>
      <c r="N27" s="311">
        <f t="shared" si="0"/>
        <v>0</v>
      </c>
      <c r="O27" s="311"/>
      <c r="P27" s="311"/>
      <c r="Q27" s="418"/>
      <c r="R27" s="172"/>
      <c r="S27" s="135"/>
      <c r="T27" s="39"/>
      <c r="U27" s="135"/>
      <c r="V27" s="135"/>
      <c r="W27" s="135"/>
    </row>
    <row r="28" spans="1:23" s="127" customFormat="1">
      <c r="A28" s="167"/>
      <c r="B28" s="135" t="s">
        <v>285</v>
      </c>
      <c r="C28" s="130"/>
      <c r="D28" s="299">
        <v>0</v>
      </c>
      <c r="E28" s="299"/>
      <c r="F28" s="299">
        <v>0</v>
      </c>
      <c r="G28" s="299"/>
      <c r="H28" s="299">
        <v>0</v>
      </c>
      <c r="I28" s="299"/>
      <c r="J28" s="299">
        <v>-84</v>
      </c>
      <c r="K28" s="299"/>
      <c r="L28" s="299">
        <v>0</v>
      </c>
      <c r="M28" s="299"/>
      <c r="N28" s="311">
        <f t="shared" ref="N28" si="1">SUM(D28:L28)</f>
        <v>-84</v>
      </c>
      <c r="O28" s="440"/>
      <c r="P28" s="311"/>
      <c r="Q28" s="418"/>
      <c r="R28" s="172"/>
      <c r="S28" s="135"/>
      <c r="T28" s="135"/>
      <c r="U28" s="135"/>
      <c r="V28" s="135"/>
      <c r="W28" s="135"/>
    </row>
    <row r="29" spans="1:23" s="127" customFormat="1" ht="13.9" customHeight="1">
      <c r="A29" s="167"/>
      <c r="B29" s="135" t="s">
        <v>65</v>
      </c>
      <c r="C29" s="130"/>
      <c r="D29" s="311">
        <v>0</v>
      </c>
      <c r="E29" s="311"/>
      <c r="F29" s="311">
        <v>-0.7</v>
      </c>
      <c r="G29" s="311"/>
      <c r="H29" s="311">
        <v>0</v>
      </c>
      <c r="I29" s="311"/>
      <c r="J29" s="311">
        <v>-14.4</v>
      </c>
      <c r="K29" s="311"/>
      <c r="L29" s="311">
        <v>0</v>
      </c>
      <c r="M29" s="311"/>
      <c r="N29" s="311">
        <f t="shared" si="0"/>
        <v>-15.1</v>
      </c>
      <c r="O29" s="311"/>
      <c r="P29" s="311"/>
      <c r="Q29" s="418"/>
      <c r="R29" s="172"/>
      <c r="S29" s="135"/>
      <c r="T29" s="135"/>
      <c r="U29" s="135"/>
      <c r="V29" s="135"/>
      <c r="W29" s="135"/>
    </row>
    <row r="30" spans="1:23" s="127" customFormat="1" hidden="1">
      <c r="A30" s="167"/>
      <c r="B30" s="130" t="s">
        <v>129</v>
      </c>
      <c r="C30" s="130"/>
      <c r="D30" s="311">
        <v>0</v>
      </c>
      <c r="E30" s="311"/>
      <c r="F30" s="311" t="s">
        <v>0</v>
      </c>
      <c r="G30" s="311"/>
      <c r="H30" s="311">
        <v>0</v>
      </c>
      <c r="I30" s="311"/>
      <c r="J30" s="311">
        <v>0</v>
      </c>
      <c r="K30" s="311"/>
      <c r="L30" s="311">
        <v>0</v>
      </c>
      <c r="M30" s="311"/>
      <c r="N30" s="311">
        <f t="shared" si="0"/>
        <v>0</v>
      </c>
      <c r="O30" s="311"/>
      <c r="P30" s="311"/>
      <c r="Q30" s="418"/>
      <c r="R30" s="172"/>
      <c r="S30" s="135"/>
      <c r="T30" s="135"/>
      <c r="U30" s="135"/>
      <c r="V30" s="135"/>
      <c r="W30" s="135"/>
    </row>
    <row r="31" spans="1:23" s="127" customFormat="1" hidden="1">
      <c r="A31" s="167"/>
      <c r="B31" s="130" t="s">
        <v>130</v>
      </c>
      <c r="C31" s="130"/>
      <c r="D31" s="311">
        <v>0</v>
      </c>
      <c r="E31" s="311"/>
      <c r="F31" s="311">
        <v>0</v>
      </c>
      <c r="G31" s="311"/>
      <c r="H31" s="311">
        <v>0</v>
      </c>
      <c r="I31" s="311"/>
      <c r="J31" s="311">
        <v>0</v>
      </c>
      <c r="K31" s="311"/>
      <c r="L31" s="311">
        <v>0</v>
      </c>
      <c r="M31" s="311"/>
      <c r="N31" s="311">
        <f t="shared" si="0"/>
        <v>0</v>
      </c>
      <c r="O31" s="311"/>
      <c r="P31" s="311"/>
      <c r="Q31" s="418"/>
      <c r="R31" s="172"/>
      <c r="S31" s="135"/>
      <c r="T31" s="135"/>
      <c r="U31" s="135"/>
      <c r="V31" s="135"/>
      <c r="W31" s="135"/>
    </row>
    <row r="32" spans="1:23" s="127" customFormat="1" hidden="1">
      <c r="A32" s="167"/>
      <c r="B32" s="130" t="s">
        <v>64</v>
      </c>
      <c r="C32" s="130"/>
      <c r="D32" s="311">
        <v>0</v>
      </c>
      <c r="E32" s="311"/>
      <c r="F32" s="311" t="s">
        <v>0</v>
      </c>
      <c r="G32" s="311"/>
      <c r="H32" s="311" t="s">
        <v>0</v>
      </c>
      <c r="I32" s="311"/>
      <c r="J32" s="311" t="s">
        <v>0</v>
      </c>
      <c r="K32" s="311"/>
      <c r="L32" s="311">
        <v>0</v>
      </c>
      <c r="M32" s="311"/>
      <c r="N32" s="311">
        <f t="shared" si="0"/>
        <v>0</v>
      </c>
      <c r="O32" s="311"/>
      <c r="P32" s="311"/>
      <c r="Q32" s="418"/>
      <c r="R32" s="132"/>
      <c r="S32" s="135"/>
      <c r="T32" s="135"/>
      <c r="U32" s="135"/>
      <c r="V32" s="135"/>
      <c r="W32" s="135"/>
    </row>
    <row r="33" spans="1:23" s="127" customFormat="1">
      <c r="A33" s="167"/>
      <c r="B33" s="171" t="s">
        <v>222</v>
      </c>
      <c r="C33" s="130"/>
      <c r="D33" s="311">
        <v>0</v>
      </c>
      <c r="E33" s="311"/>
      <c r="F33" s="311">
        <v>0.2</v>
      </c>
      <c r="G33" s="311"/>
      <c r="H33" s="311">
        <v>7.4</v>
      </c>
      <c r="I33" s="311"/>
      <c r="J33" s="311">
        <f>2.6</f>
        <v>2.6</v>
      </c>
      <c r="K33" s="311"/>
      <c r="L33" s="311">
        <v>0</v>
      </c>
      <c r="M33" s="311"/>
      <c r="N33" s="311">
        <f t="shared" si="0"/>
        <v>10.200000000000001</v>
      </c>
      <c r="O33" s="311"/>
      <c r="P33" s="311"/>
      <c r="Q33" s="418"/>
      <c r="R33" s="132"/>
      <c r="S33" s="135"/>
      <c r="T33" s="135"/>
      <c r="U33" s="135"/>
      <c r="V33" s="135"/>
      <c r="W33" s="135"/>
    </row>
    <row r="34" spans="1:23" s="169" customFormat="1">
      <c r="A34" s="170" t="s">
        <v>302</v>
      </c>
      <c r="B34" s="170"/>
      <c r="C34" s="125"/>
      <c r="D34" s="327">
        <f>SUM(D25:D33)</f>
        <v>96.5</v>
      </c>
      <c r="E34" s="327">
        <f t="shared" ref="E34:K34" si="2">SUM(E25:E33)</f>
        <v>0</v>
      </c>
      <c r="F34" s="327">
        <f>SUM(F25:F33)</f>
        <v>-1.8999999999999997</v>
      </c>
      <c r="G34" s="327">
        <f t="shared" si="2"/>
        <v>0</v>
      </c>
      <c r="H34" s="327">
        <f>SUM(H25:H33)</f>
        <v>526.9</v>
      </c>
      <c r="I34" s="327">
        <f t="shared" si="2"/>
        <v>0</v>
      </c>
      <c r="J34" s="327">
        <f>SUM(J25:J33)</f>
        <v>1348.9577389999999</v>
      </c>
      <c r="K34" s="327">
        <f t="shared" si="2"/>
        <v>0</v>
      </c>
      <c r="L34" s="327">
        <f>SUM(L25:L33)</f>
        <v>-60.8</v>
      </c>
      <c r="M34" s="317"/>
      <c r="N34" s="327">
        <f>SUM(D34:L34)</f>
        <v>1909.657739</v>
      </c>
      <c r="O34" s="317"/>
      <c r="P34" s="316"/>
      <c r="Q34" s="417"/>
      <c r="R34" s="125"/>
      <c r="S34" s="125"/>
      <c r="T34" s="125"/>
      <c r="U34" s="125"/>
      <c r="V34" s="125"/>
      <c r="W34" s="125"/>
    </row>
    <row r="35" spans="1:23">
      <c r="A35" s="252" t="s">
        <v>286</v>
      </c>
    </row>
  </sheetData>
  <mergeCells count="4">
    <mergeCell ref="A1:O1"/>
    <mergeCell ref="D5:L5"/>
    <mergeCell ref="D21:L21"/>
    <mergeCell ref="A2:O2"/>
  </mergeCells>
  <pageMargins left="0.5" right="0.25" top="0.39369999999999999" bottom="0.25" header="0.31490000000000001" footer="0.23619999999999999"/>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zoomScaleNormal="100" workbookViewId="0">
      <selection activeCell="P8" sqref="P8:T23"/>
    </sheetView>
  </sheetViews>
  <sheetFormatPr defaultColWidth="9.140625" defaultRowHeight="12.75"/>
  <cols>
    <col min="1" max="1" width="2.140625" style="120" customWidth="1"/>
    <col min="2" max="2" width="0.7109375" style="120" customWidth="1"/>
    <col min="3" max="3" width="1.28515625" style="120" customWidth="1"/>
    <col min="4" max="4" width="59.85546875" style="120" customWidth="1"/>
    <col min="5" max="5" width="1.7109375" style="120" customWidth="1"/>
    <col min="6" max="6" width="12.28515625" style="120" customWidth="1"/>
    <col min="7" max="7" width="1.140625" style="120" customWidth="1"/>
    <col min="8" max="8" width="12.28515625" style="120" customWidth="1"/>
    <col min="9" max="9" width="1.140625" style="120" customWidth="1"/>
    <col min="10" max="10" width="12.28515625" style="120" customWidth="1"/>
    <col min="11" max="11" width="1.140625" style="120" customWidth="1"/>
    <col min="12" max="12" width="12.28515625" style="120" customWidth="1"/>
    <col min="13" max="13" width="1.140625" style="120" customWidth="1"/>
    <col min="14" max="14" width="12.28515625" style="120" customWidth="1"/>
    <col min="15" max="15" width="1.7109375" style="120" customWidth="1"/>
    <col min="16" max="16" width="16.42578125" style="120" customWidth="1"/>
    <col min="17" max="17" width="1.7109375" style="120" customWidth="1"/>
    <col min="18" max="18" width="13.42578125" style="120" customWidth="1"/>
    <col min="19" max="19" width="17.28515625" style="120" customWidth="1"/>
    <col min="20" max="21" width="9.140625" style="120" customWidth="1"/>
    <col min="22" max="16384" width="9.140625" style="120"/>
  </cols>
  <sheetData>
    <row r="1" spans="1:22" ht="18.75" customHeight="1">
      <c r="A1" s="519" t="s">
        <v>44</v>
      </c>
      <c r="B1" s="519"/>
      <c r="C1" s="519"/>
      <c r="D1" s="519"/>
      <c r="E1" s="519"/>
      <c r="F1" s="519"/>
      <c r="G1" s="519"/>
      <c r="H1" s="519"/>
      <c r="I1" s="519"/>
      <c r="J1" s="519"/>
      <c r="K1" s="519"/>
      <c r="L1" s="519"/>
      <c r="M1" s="519"/>
      <c r="N1" s="519"/>
      <c r="O1" s="519"/>
      <c r="P1" s="519"/>
      <c r="Q1" s="367"/>
      <c r="R1" s="367"/>
      <c r="S1" s="250"/>
      <c r="T1" s="250"/>
      <c r="U1" s="250"/>
      <c r="V1" s="250"/>
    </row>
    <row r="2" spans="1:22" ht="18.75" customHeight="1">
      <c r="A2" s="519" t="s">
        <v>150</v>
      </c>
      <c r="B2" s="519"/>
      <c r="C2" s="519"/>
      <c r="D2" s="519"/>
      <c r="E2" s="519"/>
      <c r="F2" s="519"/>
      <c r="G2" s="519"/>
      <c r="H2" s="519"/>
      <c r="I2" s="519"/>
      <c r="J2" s="519"/>
      <c r="K2" s="519"/>
      <c r="L2" s="519"/>
      <c r="M2" s="519"/>
      <c r="N2" s="519"/>
      <c r="O2" s="519"/>
      <c r="P2" s="519"/>
      <c r="Q2" s="367"/>
      <c r="R2" s="367"/>
      <c r="S2" s="250"/>
      <c r="T2" s="250"/>
      <c r="U2" s="250"/>
      <c r="V2" s="250"/>
    </row>
    <row r="3" spans="1:22" ht="17.45" customHeight="1" thickBot="1">
      <c r="A3" s="251"/>
      <c r="B3" s="251"/>
      <c r="C3" s="251"/>
      <c r="D3" s="251"/>
      <c r="E3" s="251"/>
      <c r="F3" s="251"/>
      <c r="G3" s="251"/>
      <c r="H3" s="251"/>
      <c r="I3" s="251"/>
      <c r="J3" s="251"/>
      <c r="K3" s="251"/>
      <c r="L3" s="251"/>
      <c r="M3" s="251"/>
      <c r="N3" s="121"/>
      <c r="O3" s="121"/>
      <c r="P3" s="121"/>
      <c r="Q3" s="121"/>
      <c r="R3" s="121"/>
      <c r="S3" s="250"/>
      <c r="T3" s="250"/>
      <c r="U3" s="250"/>
      <c r="V3" s="250"/>
    </row>
    <row r="4" spans="1:22" s="118" customFormat="1" ht="12.75" customHeight="1">
      <c r="A4" s="121"/>
      <c r="B4" s="121"/>
      <c r="C4" s="121"/>
      <c r="D4" s="121"/>
      <c r="E4" s="121"/>
      <c r="F4" s="526" t="s">
        <v>7</v>
      </c>
      <c r="G4" s="526"/>
      <c r="H4" s="526"/>
      <c r="I4" s="476"/>
      <c r="J4" s="526" t="s">
        <v>22</v>
      </c>
      <c r="K4" s="526"/>
      <c r="L4" s="526"/>
      <c r="M4" s="249"/>
      <c r="N4" s="121"/>
      <c r="O4" s="122"/>
      <c r="P4" s="295"/>
      <c r="Q4" s="121"/>
      <c r="R4" s="121"/>
      <c r="S4" s="248"/>
      <c r="T4" s="248"/>
      <c r="U4" s="298"/>
      <c r="V4" s="248"/>
    </row>
    <row r="5" spans="1:22">
      <c r="A5" s="121"/>
      <c r="B5" s="121"/>
      <c r="C5" s="121"/>
      <c r="D5" s="247"/>
      <c r="E5" s="247"/>
      <c r="F5" s="527" t="str">
        <f>IS!F7</f>
        <v>December 31,</v>
      </c>
      <c r="G5" s="527"/>
      <c r="H5" s="527"/>
      <c r="I5" s="478"/>
      <c r="J5" s="527" t="str">
        <f>IS!J7</f>
        <v>December 31,</v>
      </c>
      <c r="K5" s="527"/>
      <c r="L5" s="527"/>
      <c r="M5" s="121"/>
      <c r="N5" s="121"/>
      <c r="O5" s="387"/>
      <c r="P5" s="444"/>
      <c r="Q5" s="121"/>
      <c r="R5" s="265"/>
    </row>
    <row r="6" spans="1:22" ht="13.5" thickBot="1">
      <c r="A6" s="364" t="s">
        <v>163</v>
      </c>
      <c r="B6" s="251"/>
      <c r="C6" s="251"/>
      <c r="D6" s="363"/>
      <c r="E6" s="247"/>
      <c r="F6" s="380">
        <v>2014</v>
      </c>
      <c r="G6" s="251"/>
      <c r="H6" s="381">
        <v>2013</v>
      </c>
      <c r="I6" s="381"/>
      <c r="J6" s="380">
        <v>2014</v>
      </c>
      <c r="K6" s="251"/>
      <c r="L6" s="381">
        <v>2013</v>
      </c>
      <c r="M6" s="381"/>
      <c r="N6" s="295"/>
      <c r="O6" s="121"/>
      <c r="P6" s="295"/>
      <c r="Q6" s="152"/>
      <c r="R6" s="261"/>
    </row>
    <row r="7" spans="1:22">
      <c r="A7" s="118"/>
      <c r="B7" s="118"/>
      <c r="C7" s="118"/>
      <c r="D7" s="118"/>
      <c r="E7" s="118"/>
      <c r="F7" s="288" t="s">
        <v>0</v>
      </c>
      <c r="G7" s="288"/>
      <c r="H7" s="288"/>
      <c r="I7" s="288"/>
      <c r="J7" s="288" t="s">
        <v>0</v>
      </c>
      <c r="K7" s="288"/>
      <c r="L7" s="288" t="s">
        <v>0</v>
      </c>
      <c r="M7" s="288"/>
      <c r="N7" s="288"/>
      <c r="O7" s="288"/>
      <c r="P7" s="288"/>
      <c r="Q7" s="288"/>
      <c r="R7" s="288"/>
      <c r="T7" s="502"/>
      <c r="U7" s="162"/>
    </row>
    <row r="8" spans="1:22">
      <c r="A8" s="76" t="s">
        <v>257</v>
      </c>
      <c r="B8" s="3"/>
      <c r="C8" s="3"/>
      <c r="D8" s="3"/>
      <c r="E8" s="3"/>
      <c r="F8" s="135" t="s">
        <v>0</v>
      </c>
      <c r="G8" s="118"/>
      <c r="H8" s="246"/>
      <c r="I8" s="246"/>
      <c r="J8" s="135" t="s">
        <v>0</v>
      </c>
      <c r="K8" s="118"/>
      <c r="L8" s="135" t="s">
        <v>0</v>
      </c>
      <c r="M8" s="246"/>
      <c r="N8" s="246"/>
      <c r="O8" s="118"/>
      <c r="P8" s="445"/>
      <c r="Q8" s="246"/>
      <c r="R8" s="246"/>
      <c r="T8" s="503"/>
      <c r="U8" s="162"/>
    </row>
    <row r="9" spans="1:22">
      <c r="A9" s="160"/>
      <c r="B9" s="296" t="s">
        <v>140</v>
      </c>
      <c r="C9" s="296"/>
      <c r="D9" s="296"/>
      <c r="E9" s="3"/>
      <c r="F9" s="310">
        <v>-85.5</v>
      </c>
      <c r="G9" s="312"/>
      <c r="H9" s="311">
        <v>30.1</v>
      </c>
      <c r="I9" s="311"/>
      <c r="J9" s="310">
        <v>-42.8</v>
      </c>
      <c r="K9" s="312"/>
      <c r="L9" s="311">
        <v>238.3</v>
      </c>
      <c r="M9" s="311"/>
      <c r="N9" s="311"/>
      <c r="O9" s="328"/>
      <c r="P9" s="451"/>
      <c r="Q9" s="245"/>
      <c r="R9" s="245"/>
      <c r="S9" s="415"/>
      <c r="T9" s="506"/>
      <c r="U9" s="162"/>
    </row>
    <row r="10" spans="1:22">
      <c r="A10" s="160"/>
      <c r="B10" s="296" t="s">
        <v>229</v>
      </c>
      <c r="C10" s="296"/>
      <c r="D10" s="296"/>
      <c r="E10" s="3"/>
      <c r="F10" s="314">
        <v>0</v>
      </c>
      <c r="G10" s="319"/>
      <c r="H10" s="299"/>
      <c r="I10" s="299"/>
      <c r="J10" s="314">
        <v>0</v>
      </c>
      <c r="K10" s="319"/>
      <c r="L10" s="299"/>
      <c r="M10" s="299"/>
      <c r="N10" s="299"/>
      <c r="O10" s="321"/>
      <c r="P10" s="313"/>
      <c r="Q10" s="39"/>
      <c r="R10" s="95"/>
      <c r="T10" s="507"/>
      <c r="U10" s="162"/>
    </row>
    <row r="11" spans="1:22">
      <c r="A11" s="160"/>
      <c r="B11" s="296" t="s">
        <v>230</v>
      </c>
      <c r="C11" s="296"/>
      <c r="D11" s="296"/>
      <c r="E11" s="3"/>
      <c r="F11" s="314">
        <v>0</v>
      </c>
      <c r="G11" s="319"/>
      <c r="H11" s="299"/>
      <c r="I11" s="299"/>
      <c r="J11" s="314">
        <v>0</v>
      </c>
      <c r="K11" s="319"/>
      <c r="L11" s="299"/>
      <c r="M11" s="299"/>
      <c r="N11" s="299"/>
      <c r="O11" s="321"/>
      <c r="P11" s="313"/>
      <c r="Q11" s="39"/>
      <c r="R11" s="95"/>
      <c r="T11" s="507"/>
      <c r="U11" s="162"/>
    </row>
    <row r="12" spans="1:22">
      <c r="A12" s="160"/>
      <c r="C12" s="296" t="s">
        <v>156</v>
      </c>
      <c r="D12" s="297"/>
      <c r="E12" s="3"/>
      <c r="F12" s="314">
        <v>251.6</v>
      </c>
      <c r="G12" s="319"/>
      <c r="H12" s="299">
        <v>134.80000000000001</v>
      </c>
      <c r="I12" s="299"/>
      <c r="J12" s="314">
        <v>599.20000000000005</v>
      </c>
      <c r="K12" s="319"/>
      <c r="L12" s="299">
        <v>447.5</v>
      </c>
      <c r="M12" s="299"/>
      <c r="N12" s="299"/>
      <c r="O12" s="319"/>
      <c r="P12" s="451"/>
      <c r="Q12" s="39"/>
      <c r="R12" s="39"/>
      <c r="T12" s="507"/>
      <c r="U12" s="162"/>
    </row>
    <row r="13" spans="1:22">
      <c r="C13" s="213" t="s">
        <v>271</v>
      </c>
      <c r="D13" s="297"/>
      <c r="E13" s="62"/>
      <c r="F13" s="314">
        <v>4.4000000000000004</v>
      </c>
      <c r="G13" s="319"/>
      <c r="H13" s="299">
        <v>8</v>
      </c>
      <c r="I13" s="299"/>
      <c r="J13" s="314">
        <v>30.9</v>
      </c>
      <c r="K13" s="319"/>
      <c r="L13" s="299">
        <v>14.3</v>
      </c>
      <c r="M13" s="299"/>
      <c r="N13" s="299"/>
      <c r="O13" s="319"/>
      <c r="P13" s="460"/>
      <c r="Q13" s="39"/>
      <c r="R13" s="263"/>
      <c r="T13" s="507"/>
      <c r="U13" s="162"/>
    </row>
    <row r="14" spans="1:22">
      <c r="C14" s="296" t="s">
        <v>14</v>
      </c>
      <c r="D14" s="297"/>
      <c r="F14" s="314">
        <v>7.5</v>
      </c>
      <c r="G14" s="319"/>
      <c r="H14" s="299">
        <v>7.5</v>
      </c>
      <c r="I14" s="299"/>
      <c r="J14" s="314">
        <v>30.1</v>
      </c>
      <c r="K14" s="319"/>
      <c r="L14" s="299">
        <v>32.299999999999997</v>
      </c>
      <c r="M14" s="299"/>
      <c r="N14" s="299"/>
      <c r="O14" s="319"/>
      <c r="P14" s="311"/>
      <c r="Q14" s="39"/>
      <c r="R14" s="263"/>
      <c r="T14" s="507"/>
      <c r="U14" s="162"/>
    </row>
    <row r="15" spans="1:22">
      <c r="A15" s="160"/>
      <c r="C15" s="296" t="s">
        <v>258</v>
      </c>
      <c r="D15" s="297"/>
      <c r="E15" s="62"/>
      <c r="F15" s="314">
        <v>6.6</v>
      </c>
      <c r="G15" s="319"/>
      <c r="H15" s="299">
        <v>4.3</v>
      </c>
      <c r="I15" s="299"/>
      <c r="J15" s="314">
        <v>8.4</v>
      </c>
      <c r="K15" s="319"/>
      <c r="L15" s="299">
        <v>8.6</v>
      </c>
      <c r="M15" s="299"/>
      <c r="N15" s="299"/>
      <c r="O15" s="319"/>
      <c r="P15" s="311"/>
      <c r="Q15" s="39"/>
      <c r="R15" s="95"/>
      <c r="T15" s="507"/>
      <c r="U15" s="162"/>
    </row>
    <row r="16" spans="1:22">
      <c r="A16" s="160"/>
      <c r="C16" s="298" t="s">
        <v>126</v>
      </c>
      <c r="D16" s="297"/>
      <c r="E16" s="62"/>
      <c r="F16" s="314">
        <v>-6.1</v>
      </c>
      <c r="G16" s="319"/>
      <c r="H16" s="299">
        <v>-8.1</v>
      </c>
      <c r="I16" s="299"/>
      <c r="J16" s="314">
        <v>-18.399999999999999</v>
      </c>
      <c r="K16" s="319"/>
      <c r="L16" s="299">
        <v>-33.799999999999997</v>
      </c>
      <c r="M16" s="299"/>
      <c r="N16" s="299"/>
      <c r="O16" s="319"/>
      <c r="P16" s="311"/>
      <c r="Q16" s="39"/>
      <c r="R16" s="263"/>
      <c r="T16" s="507"/>
      <c r="U16" s="162"/>
    </row>
    <row r="17" spans="1:22">
      <c r="A17" s="160"/>
      <c r="C17" s="296" t="s">
        <v>125</v>
      </c>
      <c r="D17" s="297"/>
      <c r="E17" s="62"/>
      <c r="F17" s="318">
        <v>-1.2</v>
      </c>
      <c r="G17" s="319"/>
      <c r="H17" s="299">
        <v>1.5</v>
      </c>
      <c r="I17" s="299"/>
      <c r="J17" s="318">
        <v>12.700000000000001</v>
      </c>
      <c r="K17" s="319"/>
      <c r="L17" s="299">
        <v>3.5</v>
      </c>
      <c r="M17" s="299"/>
      <c r="N17" s="299"/>
      <c r="O17" s="319"/>
      <c r="P17" s="460"/>
      <c r="Q17" s="39"/>
      <c r="R17" s="95"/>
      <c r="T17" s="507"/>
      <c r="U17" s="162"/>
    </row>
    <row r="18" spans="1:22">
      <c r="A18" s="160"/>
      <c r="C18" s="296" t="s">
        <v>147</v>
      </c>
      <c r="D18" s="297"/>
      <c r="E18" s="65"/>
      <c r="F18" s="314">
        <v>-72.7</v>
      </c>
      <c r="G18" s="319"/>
      <c r="H18" s="299">
        <v>5.0999999999999996</v>
      </c>
      <c r="I18" s="299"/>
      <c r="J18" s="314">
        <v>-81.2</v>
      </c>
      <c r="K18" s="319"/>
      <c r="L18" s="299">
        <v>-30.7</v>
      </c>
      <c r="M18" s="299"/>
      <c r="N18" s="299"/>
      <c r="O18" s="299"/>
      <c r="P18" s="311"/>
      <c r="Q18" s="39"/>
      <c r="R18" s="95"/>
      <c r="T18" s="507"/>
      <c r="U18" s="162"/>
    </row>
    <row r="19" spans="1:22">
      <c r="A19" s="160"/>
      <c r="C19" s="296" t="s">
        <v>124</v>
      </c>
      <c r="D19" s="297"/>
      <c r="E19" s="62"/>
      <c r="F19" s="314">
        <v>-11.7</v>
      </c>
      <c r="G19" s="319"/>
      <c r="H19" s="299">
        <v>34.700000000000003</v>
      </c>
      <c r="I19" s="299"/>
      <c r="J19" s="314">
        <v>11.5</v>
      </c>
      <c r="K19" s="319"/>
      <c r="L19" s="299">
        <v>17</v>
      </c>
      <c r="M19" s="299"/>
      <c r="N19" s="299"/>
      <c r="O19" s="319"/>
      <c r="P19" s="311"/>
      <c r="Q19" s="39"/>
      <c r="R19" s="95"/>
      <c r="T19" s="507"/>
      <c r="U19" s="162"/>
    </row>
    <row r="20" spans="1:22">
      <c r="A20" s="160"/>
      <c r="C20" s="296" t="s">
        <v>288</v>
      </c>
      <c r="D20" s="297"/>
      <c r="E20" s="62"/>
      <c r="F20" s="318">
        <v>22.9</v>
      </c>
      <c r="G20" s="319"/>
      <c r="H20" s="299">
        <v>-19.2</v>
      </c>
      <c r="I20" s="299"/>
      <c r="J20" s="318">
        <v>25.6</v>
      </c>
      <c r="K20" s="319"/>
      <c r="L20" s="299">
        <v>34.700000000000003</v>
      </c>
      <c r="M20" s="299"/>
      <c r="N20" s="299"/>
      <c r="O20" s="299"/>
      <c r="P20" s="311"/>
      <c r="Q20" s="39"/>
      <c r="R20" s="95"/>
      <c r="T20" s="507"/>
      <c r="U20" s="162"/>
    </row>
    <row r="21" spans="1:22">
      <c r="A21" s="160"/>
      <c r="C21" s="296" t="s">
        <v>154</v>
      </c>
      <c r="D21" s="297"/>
      <c r="E21" s="62"/>
      <c r="F21" s="314">
        <v>15.5</v>
      </c>
      <c r="G21" s="319"/>
      <c r="H21" s="299">
        <v>13.2</v>
      </c>
      <c r="I21" s="299"/>
      <c r="J21" s="314">
        <v>8.3000000000000007</v>
      </c>
      <c r="K21" s="319"/>
      <c r="L21" s="299">
        <v>43.6</v>
      </c>
      <c r="M21" s="299"/>
      <c r="N21" s="299"/>
      <c r="O21" s="319"/>
      <c r="P21" s="311"/>
      <c r="Q21" s="39"/>
      <c r="R21" s="95"/>
      <c r="T21" s="507"/>
      <c r="U21" s="162"/>
      <c r="V21" s="162"/>
    </row>
    <row r="22" spans="1:22">
      <c r="A22" s="244"/>
      <c r="B22" s="54" t="s">
        <v>256</v>
      </c>
      <c r="C22" s="54"/>
      <c r="D22" s="243"/>
      <c r="E22" s="60"/>
      <c r="F22" s="320">
        <f>SUM(F9:F21)</f>
        <v>131.30000000000001</v>
      </c>
      <c r="G22" s="312"/>
      <c r="H22" s="467">
        <f>SUM(H9:H21)</f>
        <v>211.90000000000003</v>
      </c>
      <c r="I22" s="311"/>
      <c r="J22" s="320">
        <f>SUM(J9:J21)</f>
        <v>584.30000000000007</v>
      </c>
      <c r="K22" s="312"/>
      <c r="L22" s="467">
        <f>SUM(L9:L21)</f>
        <v>775.3</v>
      </c>
      <c r="M22" s="311"/>
      <c r="N22" s="311"/>
      <c r="O22" s="312"/>
      <c r="P22" s="311"/>
      <c r="Q22" s="95"/>
      <c r="R22" s="95"/>
      <c r="T22" s="162"/>
      <c r="U22" s="504"/>
      <c r="V22" s="508"/>
    </row>
    <row r="23" spans="1:22">
      <c r="A23" s="76" t="s">
        <v>255</v>
      </c>
      <c r="B23" s="3"/>
      <c r="C23" s="3"/>
      <c r="D23" s="3"/>
      <c r="E23" s="7"/>
      <c r="F23" s="314"/>
      <c r="G23" s="312"/>
      <c r="H23" s="299"/>
      <c r="I23" s="299"/>
      <c r="J23" s="314"/>
      <c r="K23" s="312"/>
      <c r="L23" s="299"/>
      <c r="M23" s="299"/>
      <c r="N23" s="299"/>
      <c r="O23" s="312"/>
      <c r="P23" s="311"/>
      <c r="Q23" s="39"/>
      <c r="R23" s="95"/>
      <c r="T23" s="162"/>
      <c r="U23" s="504"/>
      <c r="V23" s="508"/>
    </row>
    <row r="24" spans="1:22">
      <c r="A24" s="160"/>
      <c r="B24" s="3" t="s">
        <v>123</v>
      </c>
      <c r="C24" s="3"/>
      <c r="D24" s="3"/>
      <c r="E24" s="7"/>
      <c r="F24" s="314">
        <v>-57.9</v>
      </c>
      <c r="G24" s="312"/>
      <c r="H24" s="299">
        <v>-111</v>
      </c>
      <c r="I24" s="299"/>
      <c r="J24" s="314">
        <v>-344.2</v>
      </c>
      <c r="K24" s="312"/>
      <c r="L24" s="299">
        <v>-373</v>
      </c>
      <c r="M24" s="299"/>
      <c r="N24" s="299"/>
      <c r="O24" s="312"/>
      <c r="P24" s="311"/>
      <c r="Q24" s="39"/>
      <c r="R24" s="95"/>
      <c r="U24" s="504"/>
      <c r="V24" s="508"/>
    </row>
    <row r="25" spans="1:22">
      <c r="A25" s="160"/>
      <c r="B25" s="3" t="s">
        <v>148</v>
      </c>
      <c r="C25" s="3"/>
      <c r="D25" s="3"/>
      <c r="E25" s="7"/>
      <c r="F25" s="314">
        <v>-45.5</v>
      </c>
      <c r="G25" s="312"/>
      <c r="H25" s="299">
        <v>-86</v>
      </c>
      <c r="I25" s="299"/>
      <c r="J25" s="314">
        <v>-383.4</v>
      </c>
      <c r="K25" s="312"/>
      <c r="L25" s="299">
        <v>-438.5</v>
      </c>
      <c r="M25" s="299"/>
      <c r="N25" s="299"/>
      <c r="O25" s="312"/>
      <c r="P25" s="311"/>
      <c r="Q25" s="39"/>
      <c r="R25" s="95"/>
      <c r="U25" s="504"/>
      <c r="V25" s="508"/>
    </row>
    <row r="26" spans="1:22" ht="12.75" hidden="1" customHeight="1">
      <c r="A26" s="160"/>
      <c r="B26" s="135" t="s">
        <v>122</v>
      </c>
      <c r="C26" s="135"/>
      <c r="E26" s="7"/>
      <c r="F26" s="314">
        <v>0</v>
      </c>
      <c r="G26" s="312"/>
      <c r="H26" s="299">
        <v>0</v>
      </c>
      <c r="I26" s="299"/>
      <c r="J26" s="314">
        <v>0</v>
      </c>
      <c r="K26" s="312"/>
      <c r="L26" s="299">
        <v>0</v>
      </c>
      <c r="M26" s="299"/>
      <c r="N26" s="299"/>
      <c r="O26" s="312"/>
      <c r="P26" s="311"/>
      <c r="Q26" s="39"/>
      <c r="R26" s="95"/>
      <c r="U26" s="504"/>
      <c r="V26" s="508"/>
    </row>
    <row r="27" spans="1:22">
      <c r="A27" s="160"/>
      <c r="B27" s="3" t="s">
        <v>121</v>
      </c>
      <c r="C27" s="3"/>
      <c r="E27" s="7"/>
      <c r="F27" s="314">
        <v>-6</v>
      </c>
      <c r="G27" s="312"/>
      <c r="H27" s="299">
        <v>-8</v>
      </c>
      <c r="I27" s="299"/>
      <c r="J27" s="314">
        <v>-26.3</v>
      </c>
      <c r="K27" s="312"/>
      <c r="L27" s="299">
        <v>-29.2</v>
      </c>
      <c r="M27" s="299"/>
      <c r="N27" s="299"/>
      <c r="O27" s="312"/>
      <c r="P27" s="311"/>
      <c r="Q27" s="39"/>
      <c r="R27" s="95"/>
      <c r="U27" s="504"/>
      <c r="V27" s="508"/>
    </row>
    <row r="28" spans="1:22">
      <c r="A28" s="160"/>
      <c r="B28" s="3" t="s">
        <v>155</v>
      </c>
      <c r="C28" s="3"/>
      <c r="D28" s="162"/>
      <c r="E28" s="7"/>
      <c r="F28" s="318">
        <v>-6.2</v>
      </c>
      <c r="G28" s="312"/>
      <c r="H28" s="299">
        <v>-15</v>
      </c>
      <c r="I28" s="299"/>
      <c r="J28" s="318">
        <v>-32.299999999999997</v>
      </c>
      <c r="K28" s="312"/>
      <c r="L28" s="299">
        <v>-22</v>
      </c>
      <c r="M28" s="299"/>
      <c r="N28" s="299"/>
      <c r="O28" s="311"/>
      <c r="P28" s="311"/>
      <c r="Q28" s="39"/>
      <c r="R28" s="95"/>
      <c r="U28" s="504"/>
      <c r="V28" s="508"/>
    </row>
    <row r="29" spans="1:22">
      <c r="A29" s="160"/>
      <c r="B29" s="135" t="s">
        <v>267</v>
      </c>
      <c r="C29" s="135"/>
      <c r="D29" s="162"/>
      <c r="E29" s="7"/>
      <c r="F29" s="318">
        <v>1.3</v>
      </c>
      <c r="G29" s="312"/>
      <c r="H29" s="299">
        <v>0</v>
      </c>
      <c r="I29" s="299"/>
      <c r="J29" s="318">
        <v>6.2</v>
      </c>
      <c r="K29" s="312"/>
      <c r="L29" s="299">
        <v>2.6</v>
      </c>
      <c r="M29" s="299"/>
      <c r="N29" s="299"/>
      <c r="O29" s="311"/>
      <c r="P29" s="311"/>
      <c r="Q29" s="39"/>
      <c r="R29" s="95"/>
      <c r="U29" s="162"/>
      <c r="V29" s="162"/>
    </row>
    <row r="30" spans="1:22">
      <c r="A30" s="76"/>
      <c r="B30" s="3" t="s">
        <v>251</v>
      </c>
      <c r="C30" s="3"/>
      <c r="D30" s="3"/>
      <c r="E30" s="7"/>
      <c r="F30" s="314">
        <v>-3.1</v>
      </c>
      <c r="G30" s="312"/>
      <c r="H30" s="299">
        <v>0</v>
      </c>
      <c r="I30" s="299"/>
      <c r="J30" s="314">
        <v>-6.3</v>
      </c>
      <c r="K30" s="312"/>
      <c r="L30" s="299">
        <v>-0.6</v>
      </c>
      <c r="M30" s="299"/>
      <c r="N30" s="299"/>
      <c r="O30" s="312"/>
      <c r="P30" s="311"/>
      <c r="Q30" s="39"/>
      <c r="R30" s="95"/>
      <c r="U30" s="162"/>
      <c r="V30" s="162"/>
    </row>
    <row r="31" spans="1:22">
      <c r="A31" s="244"/>
      <c r="B31" s="54" t="s">
        <v>254</v>
      </c>
      <c r="C31" s="54"/>
      <c r="D31" s="243"/>
      <c r="E31" s="60"/>
      <c r="F31" s="320">
        <f>SUM(F24:F30)</f>
        <v>-117.4</v>
      </c>
      <c r="G31" s="312"/>
      <c r="H31" s="467">
        <f>SUM(H24:H30)</f>
        <v>-220</v>
      </c>
      <c r="I31" s="311"/>
      <c r="J31" s="320">
        <f>SUM(J24:J30)</f>
        <v>-786.29999999999973</v>
      </c>
      <c r="K31" s="312"/>
      <c r="L31" s="467">
        <f>SUM(L24:L30)</f>
        <v>-860.7</v>
      </c>
      <c r="M31" s="311"/>
      <c r="N31" s="311"/>
      <c r="O31" s="312"/>
      <c r="P31" s="311"/>
      <c r="Q31" s="95"/>
      <c r="R31" s="95"/>
      <c r="U31" s="162"/>
    </row>
    <row r="32" spans="1:22">
      <c r="A32" s="76" t="s">
        <v>173</v>
      </c>
      <c r="B32" s="3"/>
      <c r="C32" s="3"/>
      <c r="D32" s="3"/>
      <c r="E32" s="7"/>
      <c r="F32" s="314"/>
      <c r="G32" s="312"/>
      <c r="H32" s="299"/>
      <c r="I32" s="299"/>
      <c r="J32" s="314"/>
      <c r="K32" s="312"/>
      <c r="L32" s="299"/>
      <c r="M32" s="299"/>
      <c r="N32" s="299"/>
      <c r="O32" s="312"/>
      <c r="P32" s="311"/>
      <c r="Q32" s="39"/>
      <c r="R32" s="95"/>
    </row>
    <row r="33" spans="1:18">
      <c r="A33" s="76"/>
      <c r="B33" s="82" t="s">
        <v>171</v>
      </c>
      <c r="C33" s="82"/>
      <c r="D33" s="82"/>
      <c r="E33" s="7"/>
      <c r="F33" s="505">
        <v>-0.1</v>
      </c>
      <c r="G33" s="312"/>
      <c r="H33" s="299">
        <v>-5.6</v>
      </c>
      <c r="I33" s="299"/>
      <c r="J33" s="509">
        <f>105.3+38.1</f>
        <v>143.4</v>
      </c>
      <c r="K33" s="312"/>
      <c r="L33" s="299">
        <v>114.6</v>
      </c>
      <c r="M33" s="299"/>
      <c r="N33" s="299"/>
      <c r="O33" s="312"/>
      <c r="P33" s="311"/>
      <c r="Q33" s="39"/>
      <c r="R33" s="95"/>
    </row>
    <row r="34" spans="1:18">
      <c r="A34" s="76"/>
      <c r="B34" s="82" t="s">
        <v>310</v>
      </c>
      <c r="C34" s="82"/>
      <c r="D34" s="82"/>
      <c r="E34" s="66"/>
      <c r="F34" s="505">
        <v>-6.2</v>
      </c>
      <c r="G34" s="311"/>
      <c r="H34" s="299">
        <v>0</v>
      </c>
      <c r="I34" s="299"/>
      <c r="J34" s="510">
        <f>-154.7+60</f>
        <v>-94.699999999999989</v>
      </c>
      <c r="K34" s="311"/>
      <c r="L34" s="299">
        <v>-11.9</v>
      </c>
      <c r="M34" s="299"/>
      <c r="N34" s="299"/>
      <c r="O34" s="311"/>
      <c r="P34" s="311"/>
      <c r="Q34" s="39"/>
      <c r="R34" s="95"/>
    </row>
    <row r="35" spans="1:18">
      <c r="A35" s="76"/>
      <c r="B35" s="82" t="s">
        <v>309</v>
      </c>
      <c r="C35" s="82"/>
      <c r="D35" s="82"/>
      <c r="E35" s="66"/>
      <c r="F35" s="318">
        <v>-20</v>
      </c>
      <c r="G35" s="311"/>
      <c r="H35" s="299">
        <v>0</v>
      </c>
      <c r="I35" s="299"/>
      <c r="J35" s="510">
        <f>198.1-98.1</f>
        <v>100</v>
      </c>
      <c r="K35" s="311"/>
      <c r="L35" s="299">
        <v>0</v>
      </c>
      <c r="M35" s="299"/>
      <c r="N35" s="299"/>
      <c r="O35" s="311"/>
      <c r="P35" s="311"/>
      <c r="Q35" s="39"/>
      <c r="R35" s="95"/>
    </row>
    <row r="36" spans="1:18">
      <c r="A36" s="76"/>
      <c r="B36" s="82" t="s">
        <v>120</v>
      </c>
      <c r="C36" s="82"/>
      <c r="D36" s="162"/>
      <c r="E36" s="7"/>
      <c r="F36" s="314">
        <v>0</v>
      </c>
      <c r="G36" s="312"/>
      <c r="H36" s="299">
        <v>0</v>
      </c>
      <c r="I36" s="299"/>
      <c r="J36" s="509">
        <v>-15.1</v>
      </c>
      <c r="K36" s="312"/>
      <c r="L36" s="299">
        <v>-29.2</v>
      </c>
      <c r="M36" s="299"/>
      <c r="N36" s="299"/>
      <c r="O36" s="312"/>
      <c r="P36" s="311"/>
      <c r="Q36" s="39"/>
      <c r="R36" s="95"/>
    </row>
    <row r="37" spans="1:18">
      <c r="A37" s="160"/>
      <c r="B37" s="82" t="s">
        <v>119</v>
      </c>
      <c r="C37" s="82"/>
      <c r="D37" s="162"/>
      <c r="E37" s="7"/>
      <c r="F37" s="314">
        <v>0</v>
      </c>
      <c r="G37" s="319"/>
      <c r="H37" s="299">
        <v>0.3</v>
      </c>
      <c r="I37" s="299"/>
      <c r="J37" s="509">
        <v>2.9</v>
      </c>
      <c r="K37" s="319"/>
      <c r="L37" s="299">
        <v>1.6</v>
      </c>
      <c r="M37" s="299"/>
      <c r="N37" s="299"/>
      <c r="O37" s="319"/>
      <c r="P37" s="311"/>
      <c r="Q37" s="39"/>
      <c r="R37" s="95"/>
    </row>
    <row r="38" spans="1:18">
      <c r="A38" s="160"/>
      <c r="B38" s="82" t="s">
        <v>132</v>
      </c>
      <c r="C38" s="82"/>
      <c r="D38" s="162"/>
      <c r="E38" s="7"/>
      <c r="F38" s="314">
        <v>0</v>
      </c>
      <c r="G38" s="319"/>
      <c r="H38" s="299">
        <v>0</v>
      </c>
      <c r="I38" s="299"/>
      <c r="J38" s="511">
        <v>-84</v>
      </c>
      <c r="K38" s="319"/>
      <c r="L38" s="299">
        <v>-60.9</v>
      </c>
      <c r="M38" s="299"/>
      <c r="N38" s="299"/>
      <c r="O38" s="319"/>
      <c r="P38" s="311"/>
      <c r="Q38" s="39"/>
      <c r="R38" s="95"/>
    </row>
    <row r="39" spans="1:18">
      <c r="A39" s="160"/>
      <c r="B39" s="82" t="s">
        <v>118</v>
      </c>
      <c r="C39" s="82"/>
      <c r="D39" s="82"/>
      <c r="E39" s="7"/>
      <c r="F39" s="314">
        <v>-23.3</v>
      </c>
      <c r="G39" s="319"/>
      <c r="H39" s="299">
        <v>-21.8</v>
      </c>
      <c r="I39" s="299"/>
      <c r="J39" s="511">
        <v>-59.6</v>
      </c>
      <c r="K39" s="319"/>
      <c r="L39" s="299">
        <v>-55.3</v>
      </c>
      <c r="M39" s="299"/>
      <c r="N39" s="299"/>
      <c r="O39" s="319"/>
      <c r="P39" s="311"/>
      <c r="Q39" s="39"/>
      <c r="R39" s="95"/>
    </row>
    <row r="40" spans="1:18">
      <c r="A40" s="244"/>
      <c r="B40" s="54" t="s">
        <v>149</v>
      </c>
      <c r="C40" s="54"/>
      <c r="D40" s="243"/>
      <c r="E40" s="60"/>
      <c r="F40" s="320">
        <f>SUM(F33:F39)</f>
        <v>-49.6</v>
      </c>
      <c r="G40" s="312"/>
      <c r="H40" s="467">
        <f>SUM(H33:H39)</f>
        <v>-27.1</v>
      </c>
      <c r="I40" s="311"/>
      <c r="J40" s="320">
        <f>SUM(J33:J39)</f>
        <v>-7.099999999999973</v>
      </c>
      <c r="K40" s="312"/>
      <c r="L40" s="467">
        <f>SUM(L33:L39)</f>
        <v>-41.100000000000016</v>
      </c>
      <c r="M40" s="311"/>
      <c r="N40" s="311"/>
      <c r="O40" s="312"/>
      <c r="P40" s="311"/>
      <c r="Q40" s="95"/>
      <c r="R40" s="95"/>
    </row>
    <row r="41" spans="1:18">
      <c r="A41" s="76"/>
      <c r="B41" s="3" t="s">
        <v>289</v>
      </c>
      <c r="C41" s="3"/>
      <c r="D41" s="76"/>
      <c r="E41" s="60"/>
      <c r="F41" s="314">
        <f>+F40+F31+F22</f>
        <v>-35.699999999999989</v>
      </c>
      <c r="G41" s="312"/>
      <c r="H41" s="299">
        <f>+H40+H31+H22</f>
        <v>-35.19999999999996</v>
      </c>
      <c r="I41" s="299"/>
      <c r="J41" s="314">
        <f>+J40+J31+J22</f>
        <v>-209.09999999999968</v>
      </c>
      <c r="K41" s="312"/>
      <c r="L41" s="299">
        <f>+L40+L31+L22</f>
        <v>-126.50000000000011</v>
      </c>
      <c r="M41" s="299"/>
      <c r="N41" s="299"/>
      <c r="O41" s="312"/>
      <c r="P41" s="311"/>
      <c r="Q41" s="39"/>
      <c r="R41" s="95"/>
    </row>
    <row r="42" spans="1:18">
      <c r="A42" s="76"/>
      <c r="B42" s="3" t="s">
        <v>117</v>
      </c>
      <c r="C42" s="3"/>
      <c r="D42" s="76"/>
      <c r="E42" s="60"/>
      <c r="F42" s="318">
        <v>90.401129869999977</v>
      </c>
      <c r="G42" s="312"/>
      <c r="H42" s="299">
        <v>299</v>
      </c>
      <c r="I42" s="299"/>
      <c r="J42" s="318">
        <v>263.8</v>
      </c>
      <c r="K42" s="312"/>
      <c r="L42" s="299">
        <v>390.3</v>
      </c>
      <c r="M42" s="299"/>
      <c r="N42" s="299"/>
      <c r="O42" s="312"/>
      <c r="P42" s="311"/>
      <c r="Q42" s="39"/>
      <c r="R42" s="95"/>
    </row>
    <row r="43" spans="1:18" ht="13.5" thickBot="1">
      <c r="A43" s="77" t="s">
        <v>116</v>
      </c>
      <c r="B43" s="77"/>
      <c r="C43" s="77"/>
      <c r="D43" s="77"/>
      <c r="E43" s="60"/>
      <c r="F43" s="329">
        <f>SUM(F41:F42)</f>
        <v>54.701129869999988</v>
      </c>
      <c r="G43" s="375"/>
      <c r="H43" s="468">
        <f>SUM(H41:H42)</f>
        <v>263.80000000000007</v>
      </c>
      <c r="I43" s="317"/>
      <c r="J43" s="329">
        <f>SUM(J41:J42)</f>
        <v>54.70000000000033</v>
      </c>
      <c r="K43" s="375"/>
      <c r="L43" s="468">
        <f>SUM(L41:L42)</f>
        <v>263.7999999999999</v>
      </c>
      <c r="M43" s="317"/>
      <c r="N43" s="317"/>
      <c r="O43" s="375"/>
      <c r="P43" s="317"/>
      <c r="Q43" s="264"/>
      <c r="R43" s="264"/>
    </row>
    <row r="44" spans="1:18">
      <c r="A44" s="2"/>
      <c r="B44" s="3" t="s">
        <v>0</v>
      </c>
      <c r="C44" s="3"/>
      <c r="D44" s="3"/>
      <c r="E44" s="3"/>
      <c r="F44" s="3"/>
      <c r="G44" s="3"/>
      <c r="H44" s="3"/>
      <c r="I44" s="3"/>
      <c r="J44" s="3"/>
      <c r="K44" s="3"/>
      <c r="M44" s="3"/>
      <c r="N44" s="3"/>
      <c r="O44" s="3"/>
      <c r="P44" s="3"/>
      <c r="Q44" s="3"/>
      <c r="R44" s="66"/>
    </row>
    <row r="45" spans="1:18">
      <c r="A45" s="118"/>
      <c r="B45" s="242"/>
      <c r="C45" s="242"/>
      <c r="D45" s="242"/>
      <c r="E45" s="242"/>
      <c r="F45" s="242"/>
      <c r="G45" s="242"/>
      <c r="H45" s="242"/>
      <c r="I45" s="242"/>
      <c r="J45" s="242"/>
      <c r="K45" s="242"/>
      <c r="L45" s="3"/>
      <c r="M45" s="242"/>
      <c r="N45" s="242"/>
      <c r="O45" s="242"/>
      <c r="P45" s="242"/>
      <c r="Q45" s="242"/>
      <c r="R45" s="242"/>
    </row>
    <row r="46" spans="1:18" hidden="1">
      <c r="A46" s="118"/>
      <c r="B46" s="118"/>
      <c r="C46" s="118"/>
      <c r="D46" s="118"/>
      <c r="E46" s="118"/>
      <c r="F46" s="118"/>
      <c r="G46" s="118"/>
      <c r="H46" s="118"/>
      <c r="I46" s="118"/>
      <c r="J46" s="118"/>
      <c r="K46" s="118"/>
      <c r="L46" s="242"/>
      <c r="M46" s="118"/>
      <c r="N46" s="118"/>
      <c r="O46" s="118"/>
      <c r="P46" s="118"/>
      <c r="Q46" s="118"/>
      <c r="R46" s="118"/>
    </row>
    <row r="47" spans="1:18">
      <c r="A47" s="118" t="s">
        <v>0</v>
      </c>
      <c r="B47" s="118"/>
      <c r="C47" s="118"/>
      <c r="D47" s="118"/>
      <c r="E47" s="118"/>
      <c r="F47" s="118"/>
      <c r="G47" s="118"/>
      <c r="H47" s="118"/>
      <c r="I47" s="118"/>
      <c r="J47" s="118"/>
      <c r="K47" s="118"/>
      <c r="L47" s="118"/>
      <c r="M47" s="118"/>
      <c r="N47" s="118"/>
      <c r="O47" s="118"/>
      <c r="P47" s="118"/>
      <c r="Q47" s="118"/>
      <c r="R47" s="118"/>
    </row>
    <row r="48" spans="1:18">
      <c r="A48" s="118" t="s">
        <v>0</v>
      </c>
      <c r="B48" s="118"/>
      <c r="C48" s="118"/>
      <c r="D48" s="118"/>
      <c r="E48" s="118"/>
      <c r="F48" s="118"/>
      <c r="G48" s="118"/>
      <c r="H48" s="118"/>
      <c r="I48" s="118"/>
      <c r="J48" s="118"/>
      <c r="K48" s="118"/>
      <c r="L48" s="118"/>
      <c r="M48" s="118"/>
      <c r="N48" s="118"/>
      <c r="O48" s="118"/>
      <c r="P48" s="118"/>
      <c r="Q48" s="118"/>
      <c r="R48" s="118"/>
    </row>
    <row r="49" spans="1:18">
      <c r="A49" s="118"/>
      <c r="B49" s="118"/>
      <c r="C49" s="118"/>
      <c r="D49" s="118" t="s">
        <v>199</v>
      </c>
      <c r="E49" s="118"/>
      <c r="F49" s="118"/>
      <c r="G49" s="118"/>
      <c r="H49" s="118"/>
      <c r="I49" s="118"/>
      <c r="J49" s="118"/>
      <c r="K49" s="118"/>
      <c r="L49" s="118"/>
      <c r="M49" s="118"/>
      <c r="N49" s="118"/>
      <c r="O49" s="118"/>
      <c r="P49" s="118"/>
      <c r="Q49" s="118"/>
      <c r="R49" s="118"/>
    </row>
    <row r="50" spans="1:18">
      <c r="A50" s="118"/>
      <c r="B50" s="118"/>
      <c r="C50" s="118"/>
      <c r="D50" s="118"/>
      <c r="E50" s="118"/>
      <c r="F50" s="118"/>
      <c r="G50" s="118"/>
      <c r="H50" s="118"/>
      <c r="I50" s="118"/>
      <c r="J50" s="118"/>
      <c r="K50" s="118"/>
      <c r="L50" s="118"/>
      <c r="M50" s="118"/>
      <c r="N50" s="118"/>
      <c r="O50" s="118"/>
      <c r="P50" s="118"/>
      <c r="Q50" s="118"/>
      <c r="R50" s="118"/>
    </row>
    <row r="51" spans="1:18">
      <c r="A51" s="118"/>
      <c r="B51" s="118"/>
      <c r="C51" s="118"/>
      <c r="D51" s="118"/>
      <c r="E51" s="118"/>
      <c r="F51" s="118"/>
      <c r="G51" s="118"/>
      <c r="H51" s="118"/>
      <c r="I51" s="118"/>
      <c r="J51" s="118"/>
      <c r="K51" s="118"/>
      <c r="L51" s="118"/>
      <c r="M51" s="118"/>
      <c r="N51" s="118"/>
      <c r="O51" s="118"/>
      <c r="P51" s="118"/>
      <c r="Q51" s="118"/>
      <c r="R51" s="118"/>
    </row>
    <row r="52" spans="1:18">
      <c r="A52" s="118"/>
      <c r="B52" s="118"/>
      <c r="C52" s="118"/>
      <c r="D52" s="118"/>
      <c r="E52" s="118"/>
      <c r="F52" s="118"/>
      <c r="G52" s="118"/>
      <c r="H52" s="118"/>
      <c r="I52" s="118"/>
      <c r="J52" s="118"/>
      <c r="K52" s="118"/>
      <c r="L52" s="118"/>
      <c r="M52" s="118"/>
      <c r="N52" s="118"/>
      <c r="O52" s="118"/>
      <c r="P52" s="118"/>
      <c r="Q52" s="118"/>
      <c r="R52" s="118"/>
    </row>
    <row r="53" spans="1:18">
      <c r="A53" s="118"/>
      <c r="B53" s="118"/>
      <c r="C53" s="118"/>
      <c r="D53" s="118"/>
      <c r="E53" s="118"/>
      <c r="F53" s="118"/>
      <c r="G53" s="118"/>
      <c r="H53" s="118"/>
      <c r="I53" s="118"/>
      <c r="J53" s="118"/>
      <c r="K53" s="118"/>
      <c r="L53" s="118"/>
      <c r="M53" s="118"/>
      <c r="N53" s="118"/>
      <c r="O53" s="118"/>
      <c r="P53" s="118"/>
      <c r="Q53" s="118"/>
      <c r="R53" s="118"/>
    </row>
    <row r="54" spans="1:18">
      <c r="A54" s="118"/>
      <c r="B54" s="118"/>
      <c r="C54" s="118"/>
      <c r="D54" s="118"/>
      <c r="E54" s="118"/>
      <c r="F54" s="118"/>
      <c r="G54" s="118"/>
      <c r="H54" s="118"/>
      <c r="I54" s="118"/>
      <c r="J54" s="118"/>
      <c r="K54" s="118"/>
      <c r="L54" s="118"/>
      <c r="M54" s="118"/>
      <c r="N54" s="118"/>
      <c r="O54" s="118"/>
      <c r="P54" s="118"/>
      <c r="Q54" s="118"/>
      <c r="R54" s="118"/>
    </row>
    <row r="55" spans="1:18">
      <c r="A55" s="118"/>
      <c r="B55" s="118"/>
      <c r="C55" s="118"/>
      <c r="D55" s="118"/>
      <c r="E55" s="118"/>
      <c r="F55" s="118"/>
      <c r="G55" s="118"/>
      <c r="H55" s="118"/>
      <c r="I55" s="118"/>
      <c r="J55" s="118"/>
      <c r="K55" s="118"/>
      <c r="L55" s="118"/>
      <c r="M55" s="118"/>
      <c r="N55" s="118"/>
      <c r="O55" s="118"/>
      <c r="P55" s="118"/>
      <c r="Q55" s="118"/>
      <c r="R55" s="118"/>
    </row>
    <row r="56" spans="1:18">
      <c r="A56" s="118"/>
      <c r="B56" s="118"/>
      <c r="C56" s="118"/>
      <c r="D56" s="118"/>
      <c r="E56" s="118"/>
      <c r="F56" s="118"/>
      <c r="G56" s="118"/>
      <c r="H56" s="118"/>
      <c r="I56" s="118"/>
      <c r="J56" s="118"/>
      <c r="K56" s="118"/>
      <c r="L56" s="118"/>
      <c r="M56" s="118"/>
      <c r="N56" s="118"/>
      <c r="O56" s="118"/>
      <c r="P56" s="118"/>
      <c r="Q56" s="118"/>
      <c r="R56" s="118"/>
    </row>
    <row r="57" spans="1:18">
      <c r="A57" s="118"/>
      <c r="B57" s="118"/>
      <c r="C57" s="118"/>
      <c r="D57" s="118"/>
      <c r="E57" s="118"/>
      <c r="F57" s="118"/>
      <c r="G57" s="118"/>
      <c r="H57" s="118"/>
      <c r="I57" s="118"/>
      <c r="J57" s="118"/>
      <c r="K57" s="118"/>
      <c r="L57" s="118"/>
      <c r="M57" s="118"/>
      <c r="N57" s="118"/>
      <c r="O57" s="118"/>
      <c r="P57" s="118"/>
      <c r="Q57" s="118"/>
      <c r="R57" s="118"/>
    </row>
    <row r="58" spans="1:18">
      <c r="A58" s="118"/>
      <c r="B58" s="118"/>
      <c r="C58" s="118"/>
      <c r="D58" s="118"/>
      <c r="E58" s="118"/>
      <c r="F58" s="118"/>
      <c r="G58" s="118"/>
      <c r="H58" s="118"/>
      <c r="I58" s="118"/>
      <c r="J58" s="118"/>
      <c r="K58" s="118"/>
      <c r="L58" s="118"/>
      <c r="M58" s="118"/>
      <c r="N58" s="118"/>
      <c r="O58" s="118"/>
      <c r="P58" s="118"/>
      <c r="Q58" s="118"/>
      <c r="R58" s="118"/>
    </row>
    <row r="59" spans="1:18">
      <c r="A59" s="118"/>
      <c r="B59" s="118"/>
      <c r="C59" s="118"/>
      <c r="D59" s="118"/>
      <c r="E59" s="118"/>
      <c r="F59" s="118"/>
      <c r="G59" s="118"/>
      <c r="H59" s="118"/>
      <c r="I59" s="118"/>
      <c r="J59" s="118"/>
      <c r="K59" s="118"/>
      <c r="L59" s="118"/>
      <c r="M59" s="118"/>
      <c r="N59" s="118"/>
      <c r="O59" s="118"/>
      <c r="P59" s="118"/>
      <c r="Q59" s="118"/>
      <c r="R59" s="118"/>
    </row>
    <row r="60" spans="1:18">
      <c r="A60" s="118"/>
      <c r="B60" s="118"/>
      <c r="C60" s="118"/>
      <c r="D60" s="118"/>
      <c r="E60" s="118"/>
      <c r="F60" s="118"/>
      <c r="G60" s="118"/>
      <c r="H60" s="118"/>
      <c r="I60" s="118"/>
      <c r="J60" s="118"/>
      <c r="K60" s="118"/>
      <c r="L60" s="118"/>
      <c r="M60" s="118"/>
      <c r="N60" s="118"/>
      <c r="O60" s="118"/>
      <c r="P60" s="118"/>
      <c r="Q60" s="118"/>
      <c r="R60" s="118"/>
    </row>
    <row r="61" spans="1:18">
      <c r="A61" s="118"/>
      <c r="B61" s="118"/>
      <c r="C61" s="118"/>
      <c r="D61" s="118"/>
      <c r="E61" s="118"/>
      <c r="F61" s="118"/>
      <c r="G61" s="118"/>
      <c r="H61" s="118"/>
      <c r="I61" s="118"/>
      <c r="J61" s="118"/>
      <c r="K61" s="118"/>
      <c r="L61" s="118"/>
      <c r="M61" s="118"/>
      <c r="N61" s="118"/>
      <c r="O61" s="118"/>
      <c r="P61" s="118"/>
      <c r="Q61" s="118"/>
      <c r="R61" s="118"/>
    </row>
    <row r="62" spans="1:18">
      <c r="A62" s="118"/>
      <c r="B62" s="118"/>
      <c r="C62" s="118"/>
      <c r="D62" s="118"/>
      <c r="E62" s="118"/>
      <c r="F62" s="118"/>
      <c r="G62" s="118"/>
      <c r="H62" s="118"/>
      <c r="I62" s="118"/>
      <c r="J62" s="118"/>
      <c r="K62" s="118"/>
      <c r="L62" s="118"/>
      <c r="M62" s="118"/>
      <c r="N62" s="118"/>
      <c r="O62" s="118"/>
      <c r="P62" s="118"/>
      <c r="Q62" s="118"/>
      <c r="R62" s="118"/>
    </row>
    <row r="63" spans="1:18">
      <c r="A63" s="118"/>
      <c r="B63" s="118"/>
      <c r="C63" s="118"/>
      <c r="D63" s="118"/>
      <c r="E63" s="118"/>
      <c r="F63" s="118"/>
      <c r="G63" s="118"/>
      <c r="H63" s="118"/>
      <c r="I63" s="118"/>
      <c r="J63" s="118"/>
      <c r="K63" s="118"/>
      <c r="L63" s="118"/>
      <c r="M63" s="118"/>
      <c r="N63" s="118"/>
      <c r="O63" s="118"/>
      <c r="P63" s="118"/>
      <c r="Q63" s="118"/>
      <c r="R63" s="118"/>
    </row>
    <row r="64" spans="1:18">
      <c r="A64" s="118"/>
      <c r="B64" s="118"/>
      <c r="C64" s="118"/>
      <c r="D64" s="118"/>
      <c r="E64" s="118"/>
      <c r="F64" s="118"/>
      <c r="G64" s="118"/>
      <c r="H64" s="118"/>
      <c r="I64" s="118"/>
      <c r="J64" s="118"/>
      <c r="K64" s="118"/>
      <c r="L64" s="118"/>
      <c r="M64" s="118"/>
      <c r="N64" s="118"/>
      <c r="O64" s="118"/>
      <c r="P64" s="118"/>
      <c r="Q64" s="118"/>
      <c r="R64" s="118"/>
    </row>
    <row r="65" spans="1:18">
      <c r="A65" s="118"/>
      <c r="B65" s="118"/>
      <c r="C65" s="118"/>
      <c r="D65" s="118"/>
      <c r="E65" s="118"/>
      <c r="F65" s="118"/>
      <c r="G65" s="118"/>
      <c r="H65" s="118"/>
      <c r="I65" s="118"/>
      <c r="J65" s="118"/>
      <c r="K65" s="118"/>
      <c r="L65" s="118"/>
      <c r="M65" s="118"/>
      <c r="N65" s="118"/>
      <c r="O65" s="118"/>
      <c r="P65" s="118"/>
      <c r="Q65" s="118"/>
      <c r="R65" s="118"/>
    </row>
    <row r="66" spans="1:18">
      <c r="A66" s="118"/>
      <c r="B66" s="118"/>
      <c r="C66" s="118"/>
      <c r="D66" s="118"/>
      <c r="E66" s="118"/>
      <c r="F66" s="118"/>
      <c r="G66" s="118"/>
      <c r="H66" s="118"/>
      <c r="I66" s="118"/>
      <c r="J66" s="118"/>
      <c r="K66" s="118"/>
      <c r="L66" s="118"/>
      <c r="M66" s="118"/>
      <c r="N66" s="118"/>
      <c r="O66" s="118"/>
      <c r="P66" s="118"/>
      <c r="Q66" s="118"/>
      <c r="R66" s="118"/>
    </row>
    <row r="67" spans="1:18">
      <c r="A67" s="118"/>
      <c r="B67" s="118"/>
      <c r="C67" s="118"/>
      <c r="D67" s="118"/>
      <c r="E67" s="118"/>
      <c r="F67" s="118"/>
      <c r="G67" s="118"/>
      <c r="H67" s="118"/>
      <c r="I67" s="118"/>
      <c r="J67" s="118"/>
      <c r="K67" s="118"/>
      <c r="L67" s="118"/>
      <c r="M67" s="118"/>
      <c r="N67" s="118"/>
      <c r="O67" s="118"/>
      <c r="P67" s="118"/>
      <c r="Q67" s="118"/>
      <c r="R67" s="118"/>
    </row>
    <row r="68" spans="1:18">
      <c r="A68" s="118"/>
      <c r="B68" s="118"/>
      <c r="C68" s="118"/>
      <c r="D68" s="118"/>
      <c r="E68" s="118"/>
      <c r="F68" s="118"/>
      <c r="G68" s="118"/>
      <c r="H68" s="118"/>
      <c r="I68" s="118"/>
      <c r="J68" s="118"/>
      <c r="K68" s="118"/>
      <c r="L68" s="118"/>
      <c r="M68" s="118"/>
      <c r="N68" s="118"/>
      <c r="O68" s="118"/>
      <c r="P68" s="118"/>
      <c r="Q68" s="118"/>
      <c r="R68" s="118"/>
    </row>
    <row r="69" spans="1:18">
      <c r="A69" s="118"/>
      <c r="B69" s="118"/>
      <c r="C69" s="118"/>
      <c r="D69" s="118"/>
      <c r="E69" s="118"/>
      <c r="F69" s="118"/>
      <c r="G69" s="118"/>
      <c r="H69" s="118"/>
      <c r="I69" s="118"/>
      <c r="J69" s="118"/>
      <c r="K69" s="118"/>
      <c r="L69" s="118"/>
      <c r="M69" s="118"/>
      <c r="N69" s="118"/>
      <c r="O69" s="118"/>
      <c r="P69" s="118"/>
      <c r="Q69" s="118"/>
      <c r="R69" s="118"/>
    </row>
    <row r="70" spans="1:18">
      <c r="A70" s="118"/>
      <c r="B70" s="118"/>
      <c r="C70" s="118"/>
      <c r="D70" s="118"/>
      <c r="E70" s="118"/>
      <c r="F70" s="118"/>
      <c r="G70" s="118"/>
      <c r="H70" s="118"/>
      <c r="I70" s="118"/>
      <c r="J70" s="118"/>
      <c r="K70" s="118"/>
      <c r="L70" s="118"/>
      <c r="M70" s="118"/>
      <c r="N70" s="118"/>
      <c r="O70" s="118"/>
      <c r="P70" s="118"/>
      <c r="Q70" s="118"/>
      <c r="R70" s="118"/>
    </row>
    <row r="71" spans="1:18">
      <c r="A71" s="118"/>
      <c r="B71" s="118"/>
      <c r="C71" s="118"/>
      <c r="D71" s="118"/>
      <c r="E71" s="118"/>
      <c r="F71" s="118"/>
      <c r="G71" s="118"/>
      <c r="H71" s="118"/>
      <c r="I71" s="118"/>
      <c r="J71" s="118"/>
      <c r="K71" s="118"/>
      <c r="L71" s="118"/>
      <c r="M71" s="118"/>
      <c r="N71" s="118"/>
      <c r="O71" s="118"/>
      <c r="P71" s="118"/>
      <c r="Q71" s="118"/>
      <c r="R71" s="118"/>
    </row>
    <row r="72" spans="1:18">
      <c r="A72" s="118"/>
      <c r="B72" s="118"/>
      <c r="C72" s="118"/>
      <c r="D72" s="118"/>
      <c r="E72" s="118"/>
      <c r="F72" s="118"/>
      <c r="G72" s="118"/>
      <c r="H72" s="118"/>
      <c r="I72" s="118"/>
      <c r="J72" s="118"/>
      <c r="K72" s="118"/>
      <c r="L72" s="118"/>
      <c r="M72" s="118"/>
      <c r="N72" s="118"/>
      <c r="O72" s="118"/>
      <c r="P72" s="118"/>
      <c r="Q72" s="118"/>
      <c r="R72" s="118"/>
    </row>
    <row r="73" spans="1:18">
      <c r="A73" s="118"/>
      <c r="B73" s="118"/>
      <c r="C73" s="118"/>
      <c r="D73" s="118"/>
      <c r="E73" s="118"/>
      <c r="F73" s="118"/>
      <c r="G73" s="118"/>
      <c r="H73" s="118"/>
      <c r="I73" s="118"/>
      <c r="J73" s="118"/>
      <c r="K73" s="118"/>
      <c r="L73" s="118"/>
      <c r="M73" s="118"/>
      <c r="N73" s="118"/>
      <c r="O73" s="118"/>
      <c r="P73" s="118"/>
      <c r="Q73" s="118"/>
      <c r="R73" s="118"/>
    </row>
    <row r="74" spans="1:18">
      <c r="A74" s="118"/>
      <c r="B74" s="118"/>
      <c r="C74" s="118"/>
      <c r="D74" s="118"/>
      <c r="E74" s="118"/>
      <c r="F74" s="118"/>
      <c r="G74" s="118"/>
      <c r="H74" s="118"/>
      <c r="I74" s="118"/>
      <c r="J74" s="118"/>
      <c r="K74" s="118"/>
      <c r="L74" s="118"/>
      <c r="M74" s="118"/>
      <c r="N74" s="118"/>
      <c r="O74" s="118"/>
      <c r="P74" s="118"/>
      <c r="Q74" s="118"/>
      <c r="R74" s="118"/>
    </row>
    <row r="75" spans="1:18">
      <c r="A75" s="118"/>
      <c r="B75" s="118"/>
      <c r="C75" s="118"/>
      <c r="D75" s="118"/>
      <c r="E75" s="118"/>
      <c r="F75" s="118"/>
      <c r="G75" s="118"/>
      <c r="H75" s="118"/>
      <c r="I75" s="118"/>
      <c r="J75" s="118"/>
      <c r="K75" s="118"/>
      <c r="L75" s="118"/>
      <c r="M75" s="118"/>
      <c r="N75" s="118"/>
      <c r="O75" s="118"/>
      <c r="P75" s="118"/>
      <c r="Q75" s="118"/>
      <c r="R75" s="118"/>
    </row>
    <row r="76" spans="1:18">
      <c r="L76" s="118"/>
    </row>
  </sheetData>
  <mergeCells count="6">
    <mergeCell ref="F4:H4"/>
    <mergeCell ref="F5:H5"/>
    <mergeCell ref="A1:P1"/>
    <mergeCell ref="A2:P2"/>
    <mergeCell ref="J4:L4"/>
    <mergeCell ref="J5:L5"/>
  </mergeCells>
  <printOptions horizontalCentered="1"/>
  <pageMargins left="0.51181102362204722" right="0.23622047244094491" top="0.39370078740157483" bottom="0.51181102362204722" header="0.31496062992125984" footer="0.23622047244094491"/>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2"/>
  <sheetViews>
    <sheetView workbookViewId="0">
      <selection activeCell="R19" sqref="R19"/>
    </sheetView>
  </sheetViews>
  <sheetFormatPr defaultColWidth="9.140625" defaultRowHeight="12.75"/>
  <cols>
    <col min="1" max="1" width="2.5703125" style="118" customWidth="1"/>
    <col min="2" max="2" width="42.85546875" style="118" customWidth="1"/>
    <col min="3" max="3" width="1.7109375" style="118" customWidth="1"/>
    <col min="4" max="4" width="10.7109375" style="118" customWidth="1"/>
    <col min="5" max="5" width="1.7109375" style="118" customWidth="1"/>
    <col min="6" max="6" width="10.7109375" style="118" customWidth="1"/>
    <col min="7" max="7" width="1.7109375" style="118" customWidth="1"/>
    <col min="8" max="8" width="10.7109375" style="118" customWidth="1"/>
    <col min="9" max="9" width="1.7109375" style="118" customWidth="1"/>
    <col min="10" max="10" width="10.7109375" style="118" customWidth="1"/>
    <col min="11" max="11" width="1.7109375" style="119" customWidth="1"/>
    <col min="12" max="12" width="10.7109375" style="118" customWidth="1"/>
    <col min="13" max="13" width="1.7109375" style="195" customWidth="1"/>
    <col min="14" max="14" width="12.42578125" style="135" customWidth="1"/>
    <col min="15" max="15" width="15.140625" style="118" customWidth="1"/>
    <col min="16" max="16" width="15" style="118" customWidth="1"/>
    <col min="17" max="19" width="9.140625" style="118" customWidth="1"/>
    <col min="20" max="16384" width="9.140625" style="118"/>
  </cols>
  <sheetData>
    <row r="1" spans="1:20" s="120" customFormat="1" ht="18.75" customHeight="1">
      <c r="A1" s="519"/>
      <c r="B1" s="519"/>
      <c r="C1" s="519"/>
      <c r="D1" s="519"/>
      <c r="E1" s="519"/>
      <c r="F1" s="519"/>
      <c r="G1" s="519"/>
      <c r="H1" s="519"/>
      <c r="I1" s="519"/>
      <c r="J1" s="519"/>
      <c r="K1" s="519"/>
      <c r="L1" s="519"/>
      <c r="M1" s="519"/>
      <c r="N1" s="519"/>
      <c r="O1" s="241"/>
    </row>
    <row r="2" spans="1:20" s="120" customFormat="1" ht="20.25">
      <c r="A2" s="519" t="s">
        <v>298</v>
      </c>
      <c r="B2" s="519"/>
      <c r="C2" s="519"/>
      <c r="D2" s="519"/>
      <c r="E2" s="519"/>
      <c r="F2" s="519"/>
      <c r="G2" s="519"/>
      <c r="H2" s="519"/>
      <c r="I2" s="519"/>
      <c r="J2" s="519"/>
      <c r="K2" s="519"/>
      <c r="L2" s="519"/>
      <c r="M2" s="519"/>
      <c r="N2" s="519"/>
      <c r="O2" s="241"/>
    </row>
    <row r="3" spans="1:20" s="120" customFormat="1" ht="20.25">
      <c r="A3" s="358"/>
      <c r="B3" s="358"/>
      <c r="C3" s="399"/>
      <c r="D3" s="399"/>
      <c r="E3" s="358"/>
      <c r="F3" s="358"/>
      <c r="G3" s="358"/>
      <c r="H3" s="358"/>
      <c r="I3" s="358"/>
      <c r="J3" s="358"/>
      <c r="K3" s="358"/>
      <c r="L3" s="358"/>
      <c r="M3" s="358"/>
      <c r="N3" s="358"/>
      <c r="O3" s="241"/>
    </row>
    <row r="4" spans="1:20" s="120" customFormat="1">
      <c r="K4" s="124"/>
      <c r="M4" s="184"/>
      <c r="N4" s="162"/>
    </row>
    <row r="5" spans="1:20" s="120" customFormat="1" ht="14.1" customHeight="1">
      <c r="A5" s="253" t="s">
        <v>115</v>
      </c>
      <c r="B5" s="117"/>
      <c r="C5" s="399"/>
      <c r="D5" s="399"/>
      <c r="E5" s="238"/>
      <c r="F5" s="240"/>
      <c r="G5" s="238"/>
      <c r="H5" s="238"/>
      <c r="I5" s="238"/>
      <c r="J5" s="238"/>
      <c r="K5" s="239"/>
      <c r="L5" s="238"/>
      <c r="M5" s="275"/>
      <c r="N5" s="369"/>
      <c r="O5" s="238"/>
      <c r="P5" s="238"/>
      <c r="Q5" s="238"/>
      <c r="R5" s="238"/>
      <c r="S5" s="238"/>
      <c r="T5" s="118"/>
    </row>
    <row r="6" spans="1:20" s="120" customFormat="1" ht="12.75" customHeight="1">
      <c r="A6" s="254" t="s">
        <v>206</v>
      </c>
      <c r="B6" s="117"/>
      <c r="C6" s="399"/>
      <c r="D6" s="399"/>
      <c r="E6" s="231"/>
      <c r="F6" s="231"/>
      <c r="G6" s="231"/>
      <c r="H6" s="231"/>
      <c r="I6" s="231"/>
      <c r="J6" s="231"/>
      <c r="K6" s="232"/>
      <c r="L6" s="231"/>
      <c r="M6" s="276"/>
      <c r="N6" s="370"/>
      <c r="O6" s="231"/>
      <c r="P6" s="231"/>
      <c r="Q6" s="231"/>
      <c r="R6" s="231"/>
      <c r="S6" s="231"/>
      <c r="T6" s="230"/>
    </row>
    <row r="7" spans="1:20" s="120" customFormat="1" ht="12.75" customHeight="1">
      <c r="A7" s="254" t="s">
        <v>207</v>
      </c>
      <c r="B7" s="358"/>
      <c r="C7" s="399"/>
      <c r="D7" s="399"/>
      <c r="E7" s="231"/>
      <c r="F7" s="231"/>
      <c r="G7" s="231"/>
      <c r="H7" s="231"/>
      <c r="I7" s="231"/>
      <c r="J7" s="231"/>
      <c r="K7" s="232"/>
      <c r="L7" s="231"/>
      <c r="M7" s="276"/>
      <c r="N7" s="370"/>
      <c r="O7" s="231"/>
      <c r="P7" s="231"/>
      <c r="Q7" s="231"/>
      <c r="R7" s="231"/>
      <c r="S7" s="231"/>
      <c r="T7" s="230"/>
    </row>
    <row r="8" spans="1:20" s="120" customFormat="1" ht="13.5" customHeight="1">
      <c r="A8" s="254" t="s">
        <v>208</v>
      </c>
      <c r="B8" s="358"/>
      <c r="C8" s="399"/>
      <c r="D8" s="399"/>
      <c r="E8" s="231"/>
      <c r="F8" s="231"/>
      <c r="G8" s="231"/>
      <c r="H8" s="231"/>
      <c r="I8" s="231"/>
      <c r="J8" s="231"/>
      <c r="K8" s="232"/>
      <c r="L8" s="231"/>
      <c r="M8" s="276"/>
      <c r="N8" s="370"/>
      <c r="O8" s="231"/>
      <c r="P8" s="231"/>
      <c r="Q8" s="231"/>
      <c r="R8" s="231"/>
      <c r="S8" s="231"/>
      <c r="T8" s="230"/>
    </row>
    <row r="9" spans="1:20" s="120" customFormat="1" ht="14.1" customHeight="1">
      <c r="A9" s="254"/>
      <c r="B9" s="117"/>
      <c r="C9" s="399"/>
      <c r="D9" s="399"/>
      <c r="E9" s="238"/>
      <c r="F9" s="238"/>
      <c r="G9" s="238"/>
      <c r="H9" s="238"/>
      <c r="I9" s="238"/>
      <c r="J9" s="238"/>
      <c r="K9" s="239"/>
      <c r="L9" s="238"/>
      <c r="M9" s="275"/>
      <c r="N9" s="369"/>
      <c r="O9" s="238"/>
      <c r="P9" s="238"/>
      <c r="Q9" s="238"/>
      <c r="R9" s="238"/>
      <c r="S9" s="238"/>
      <c r="T9" s="118"/>
    </row>
    <row r="10" spans="1:20" s="120" customFormat="1" ht="14.1" customHeight="1">
      <c r="A10" s="254" t="s">
        <v>217</v>
      </c>
      <c r="B10" s="396"/>
      <c r="C10" s="399"/>
      <c r="D10" s="399"/>
      <c r="E10" s="397"/>
      <c r="F10" s="397"/>
      <c r="G10" s="397"/>
      <c r="H10" s="397"/>
      <c r="I10" s="397"/>
      <c r="J10" s="397"/>
      <c r="K10" s="239"/>
      <c r="L10" s="397"/>
      <c r="M10" s="275"/>
      <c r="N10" s="369"/>
      <c r="O10" s="397"/>
      <c r="P10" s="397"/>
      <c r="Q10" s="397"/>
      <c r="R10" s="397"/>
      <c r="S10" s="397"/>
      <c r="T10" s="118"/>
    </row>
    <row r="11" spans="1:20" s="120" customFormat="1" ht="14.1" customHeight="1">
      <c r="A11" s="255" t="s">
        <v>260</v>
      </c>
      <c r="B11" s="256"/>
      <c r="C11" s="256"/>
      <c r="D11" s="256"/>
      <c r="E11" s="275"/>
      <c r="F11" s="275"/>
      <c r="G11" s="275"/>
      <c r="H11" s="275"/>
      <c r="I11" s="275"/>
      <c r="J11" s="275"/>
      <c r="K11" s="291"/>
      <c r="L11" s="275"/>
      <c r="M11" s="275"/>
      <c r="N11" s="371"/>
      <c r="O11" s="238"/>
      <c r="P11" s="238"/>
      <c r="Q11" s="238"/>
      <c r="R11" s="238"/>
      <c r="S11" s="238"/>
      <c r="T11" s="118"/>
    </row>
    <row r="12" spans="1:20" s="120" customFormat="1" ht="14.1" customHeight="1">
      <c r="A12" s="255" t="s">
        <v>266</v>
      </c>
      <c r="B12" s="256"/>
      <c r="C12" s="256"/>
      <c r="D12" s="256"/>
      <c r="E12" s="275"/>
      <c r="F12" s="275"/>
      <c r="G12" s="275"/>
      <c r="H12" s="275"/>
      <c r="I12" s="275"/>
      <c r="J12" s="275"/>
      <c r="K12" s="291"/>
      <c r="L12" s="275"/>
      <c r="M12" s="275"/>
      <c r="N12" s="371"/>
      <c r="O12" s="360"/>
      <c r="P12" s="360"/>
      <c r="Q12" s="360"/>
      <c r="R12" s="360"/>
      <c r="S12" s="360"/>
      <c r="T12" s="118"/>
    </row>
    <row r="13" spans="1:20" s="120" customFormat="1" ht="12.75" customHeight="1">
      <c r="A13" s="255" t="s">
        <v>259</v>
      </c>
      <c r="B13" s="256"/>
      <c r="C13" s="256"/>
      <c r="D13" s="256"/>
      <c r="E13" s="276"/>
      <c r="F13" s="276"/>
      <c r="G13" s="276"/>
      <c r="H13" s="276"/>
      <c r="I13" s="276"/>
      <c r="J13" s="276"/>
      <c r="K13" s="292"/>
      <c r="L13" s="276"/>
      <c r="M13" s="276"/>
      <c r="N13" s="372"/>
      <c r="O13" s="231"/>
      <c r="P13" s="231"/>
      <c r="Q13" s="231"/>
      <c r="R13" s="231"/>
      <c r="S13" s="231"/>
      <c r="T13" s="230"/>
    </row>
    <row r="14" spans="1:20" s="120" customFormat="1" ht="12.75" customHeight="1">
      <c r="A14" s="255"/>
      <c r="B14" s="256"/>
      <c r="C14" s="256"/>
      <c r="D14" s="256"/>
      <c r="E14" s="276"/>
      <c r="F14" s="276"/>
      <c r="G14" s="276"/>
      <c r="H14" s="276"/>
      <c r="I14" s="276"/>
      <c r="J14" s="276"/>
      <c r="K14" s="292"/>
      <c r="L14" s="276"/>
      <c r="M14" s="276"/>
      <c r="N14" s="372"/>
      <c r="O14" s="231"/>
      <c r="P14" s="231"/>
      <c r="Q14" s="231"/>
      <c r="R14" s="231"/>
      <c r="S14" s="231"/>
      <c r="T14" s="230"/>
    </row>
    <row r="15" spans="1:20" s="120" customFormat="1" ht="12.75" customHeight="1">
      <c r="A15" s="257"/>
      <c r="B15" s="256"/>
      <c r="C15" s="256"/>
      <c r="D15" s="256"/>
      <c r="E15" s="231"/>
      <c r="F15" s="231"/>
      <c r="G15" s="231"/>
      <c r="H15" s="231"/>
      <c r="I15" s="231"/>
      <c r="J15" s="231"/>
      <c r="K15" s="232"/>
      <c r="L15" s="231"/>
      <c r="M15" s="276"/>
      <c r="N15" s="370"/>
      <c r="O15" s="231"/>
      <c r="P15" s="231"/>
      <c r="Q15" s="231"/>
      <c r="R15" s="231"/>
      <c r="S15" s="231"/>
      <c r="T15" s="230"/>
    </row>
    <row r="16" spans="1:20" s="120" customFormat="1" ht="12.75" customHeight="1">
      <c r="A16" s="253" t="s">
        <v>114</v>
      </c>
      <c r="B16" s="256"/>
      <c r="C16" s="256"/>
      <c r="D16" s="256"/>
      <c r="E16" s="231"/>
      <c r="F16" s="231"/>
      <c r="G16" s="231"/>
      <c r="H16" s="231"/>
      <c r="I16" s="231"/>
      <c r="J16" s="231"/>
      <c r="K16" s="232"/>
      <c r="L16" s="231"/>
      <c r="M16" s="276"/>
      <c r="N16" s="370"/>
      <c r="O16" s="231"/>
      <c r="P16" s="231"/>
      <c r="Q16" s="231"/>
      <c r="R16" s="231"/>
      <c r="S16" s="231"/>
      <c r="T16" s="230"/>
    </row>
    <row r="17" spans="1:20" s="120" customFormat="1" ht="12.75" customHeight="1">
      <c r="A17" s="255" t="s">
        <v>209</v>
      </c>
      <c r="B17" s="256"/>
      <c r="C17" s="256"/>
      <c r="D17" s="256"/>
      <c r="E17" s="231"/>
      <c r="F17" s="231"/>
      <c r="G17" s="231"/>
      <c r="H17" s="231"/>
      <c r="I17" s="231"/>
      <c r="J17" s="231"/>
      <c r="K17" s="232"/>
      <c r="L17" s="231"/>
      <c r="M17" s="276"/>
      <c r="N17" s="370"/>
      <c r="O17" s="231"/>
      <c r="P17" s="231"/>
      <c r="Q17" s="231"/>
      <c r="R17" s="231"/>
      <c r="S17" s="231"/>
      <c r="T17" s="230"/>
    </row>
    <row r="18" spans="1:20" s="120" customFormat="1" ht="12.75" customHeight="1">
      <c r="A18" s="255" t="s">
        <v>210</v>
      </c>
      <c r="B18" s="256"/>
      <c r="C18" s="256"/>
      <c r="D18" s="256"/>
      <c r="E18" s="231"/>
      <c r="F18" s="231"/>
      <c r="G18" s="231"/>
      <c r="H18" s="231"/>
      <c r="I18" s="231"/>
      <c r="J18" s="231"/>
      <c r="K18" s="232"/>
      <c r="L18" s="231"/>
      <c r="M18" s="276"/>
      <c r="N18" s="370"/>
      <c r="O18" s="231"/>
      <c r="P18" s="231"/>
      <c r="Q18" s="231"/>
      <c r="R18" s="231"/>
      <c r="S18" s="231"/>
      <c r="T18" s="230"/>
    </row>
    <row r="19" spans="1:20" s="120" customFormat="1" ht="12.75" customHeight="1">
      <c r="A19" s="255" t="s">
        <v>211</v>
      </c>
      <c r="B19" s="256"/>
      <c r="C19" s="256"/>
      <c r="D19" s="256"/>
      <c r="E19" s="231"/>
      <c r="F19" s="231"/>
      <c r="G19" s="231"/>
      <c r="H19" s="231"/>
      <c r="I19" s="231"/>
      <c r="J19" s="231"/>
      <c r="K19" s="232"/>
      <c r="L19" s="231"/>
      <c r="M19" s="276"/>
      <c r="N19" s="370"/>
      <c r="O19" s="231"/>
      <c r="P19" s="231"/>
      <c r="Q19" s="231"/>
      <c r="R19" s="231"/>
      <c r="S19" s="231"/>
      <c r="T19" s="230"/>
    </row>
    <row r="20" spans="1:20" s="235" customFormat="1" ht="12.75" customHeight="1">
      <c r="A20" s="255" t="s">
        <v>248</v>
      </c>
      <c r="B20" s="256"/>
      <c r="C20" s="256"/>
      <c r="D20" s="256"/>
      <c r="E20" s="236"/>
      <c r="F20" s="236"/>
      <c r="G20" s="236"/>
      <c r="H20" s="236"/>
      <c r="I20" s="236"/>
      <c r="J20" s="236"/>
      <c r="K20" s="237"/>
      <c r="L20" s="236"/>
      <c r="M20" s="277"/>
      <c r="N20" s="373"/>
      <c r="O20" s="236"/>
      <c r="P20" s="236"/>
      <c r="Q20" s="236"/>
      <c r="R20" s="236"/>
      <c r="S20" s="236"/>
      <c r="T20" s="236"/>
    </row>
    <row r="21" spans="1:20" s="120" customFormat="1" ht="12.75" customHeight="1">
      <c r="A21" s="255"/>
      <c r="B21" s="256"/>
      <c r="C21" s="256"/>
      <c r="D21" s="256"/>
      <c r="E21" s="231"/>
      <c r="F21" s="231"/>
      <c r="G21" s="231"/>
      <c r="H21" s="231"/>
      <c r="I21" s="231"/>
      <c r="J21" s="231"/>
      <c r="K21" s="232"/>
      <c r="L21" s="231"/>
      <c r="M21" s="276"/>
      <c r="N21" s="370"/>
      <c r="O21" s="231"/>
      <c r="P21" s="231"/>
      <c r="Q21" s="231"/>
      <c r="R21" s="231"/>
      <c r="S21" s="231"/>
      <c r="T21" s="230"/>
    </row>
    <row r="22" spans="1:20" s="120" customFormat="1" ht="12.75" customHeight="1">
      <c r="A22" s="255" t="s">
        <v>218</v>
      </c>
      <c r="B22" s="256"/>
      <c r="C22" s="256"/>
      <c r="D22" s="256"/>
      <c r="E22" s="231"/>
      <c r="F22" s="231"/>
      <c r="G22" s="231"/>
      <c r="H22" s="231"/>
      <c r="I22" s="231"/>
      <c r="J22" s="231"/>
      <c r="K22" s="232"/>
      <c r="L22" s="231"/>
      <c r="M22" s="276"/>
      <c r="N22" s="370"/>
      <c r="O22" s="231"/>
      <c r="P22" s="231"/>
      <c r="Q22" s="231"/>
      <c r="R22" s="231"/>
      <c r="S22" s="231"/>
      <c r="T22" s="230"/>
    </row>
    <row r="23" spans="1:20" s="120" customFormat="1" ht="12.75" customHeight="1">
      <c r="A23" s="255" t="s">
        <v>291</v>
      </c>
      <c r="B23" s="256"/>
      <c r="C23" s="256"/>
      <c r="D23" s="256"/>
      <c r="E23" s="231"/>
      <c r="F23" s="231"/>
      <c r="G23" s="231"/>
      <c r="H23" s="231"/>
      <c r="I23" s="231"/>
      <c r="J23" s="231"/>
      <c r="K23" s="232"/>
      <c r="L23" s="231"/>
      <c r="M23" s="276"/>
      <c r="N23" s="370"/>
      <c r="O23" s="231"/>
      <c r="P23" s="231"/>
      <c r="Q23" s="231"/>
      <c r="R23" s="231"/>
      <c r="S23" s="231"/>
      <c r="T23" s="230"/>
    </row>
    <row r="24" spans="1:20" s="120" customFormat="1" ht="12.75" customHeight="1">
      <c r="A24" s="255" t="s">
        <v>268</v>
      </c>
      <c r="B24" s="256"/>
      <c r="C24" s="256"/>
      <c r="D24" s="256"/>
      <c r="E24" s="231"/>
      <c r="F24" s="231"/>
      <c r="G24" s="231"/>
      <c r="H24" s="231"/>
      <c r="I24" s="231"/>
      <c r="J24" s="231"/>
      <c r="K24" s="232"/>
      <c r="L24" s="231"/>
      <c r="M24" s="276"/>
      <c r="N24" s="370"/>
      <c r="O24" s="231"/>
      <c r="P24" s="231"/>
      <c r="Q24" s="231"/>
      <c r="R24" s="231"/>
      <c r="S24" s="231"/>
      <c r="T24" s="230"/>
    </row>
    <row r="25" spans="1:20" s="120" customFormat="1" ht="12.75" customHeight="1">
      <c r="A25" s="255"/>
      <c r="B25" s="256"/>
      <c r="C25" s="256"/>
      <c r="D25" s="256"/>
      <c r="E25" s="231"/>
      <c r="F25" s="231"/>
      <c r="G25" s="231"/>
      <c r="H25" s="231"/>
      <c r="I25" s="231"/>
      <c r="J25" s="231"/>
      <c r="K25" s="232"/>
      <c r="L25" s="231"/>
      <c r="M25" s="276"/>
      <c r="N25" s="370"/>
      <c r="O25" s="231"/>
      <c r="P25" s="231"/>
      <c r="Q25" s="231"/>
      <c r="R25" s="231"/>
      <c r="S25" s="231"/>
      <c r="T25" s="230"/>
    </row>
    <row r="26" spans="1:20" s="120" customFormat="1" ht="12.75" customHeight="1">
      <c r="A26" s="255"/>
      <c r="B26" s="256"/>
      <c r="C26" s="256"/>
      <c r="D26" s="256"/>
      <c r="E26" s="231"/>
      <c r="F26" s="231"/>
      <c r="G26" s="231"/>
      <c r="H26" s="231"/>
      <c r="I26" s="231"/>
      <c r="J26" s="231"/>
      <c r="K26" s="232"/>
      <c r="L26" s="231"/>
      <c r="M26" s="276"/>
      <c r="N26" s="370"/>
      <c r="O26" s="231"/>
      <c r="P26" s="231"/>
      <c r="Q26" s="231"/>
      <c r="R26" s="231"/>
      <c r="S26" s="231"/>
      <c r="T26" s="230"/>
    </row>
    <row r="27" spans="1:20" s="120" customFormat="1" ht="12.75" customHeight="1">
      <c r="A27" s="258" t="s">
        <v>236</v>
      </c>
      <c r="B27" s="256"/>
      <c r="C27" s="256"/>
      <c r="D27" s="256"/>
      <c r="E27" s="231"/>
      <c r="F27" s="231"/>
      <c r="G27" s="231"/>
      <c r="H27" s="231"/>
      <c r="I27" s="231"/>
      <c r="J27" s="231"/>
      <c r="K27" s="232"/>
      <c r="L27" s="231"/>
      <c r="M27" s="276"/>
      <c r="N27" s="370"/>
      <c r="O27" s="231"/>
      <c r="P27" s="231"/>
      <c r="Q27" s="231"/>
      <c r="R27" s="231"/>
      <c r="S27" s="231"/>
      <c r="T27" s="230"/>
    </row>
    <row r="28" spans="1:20" s="120" customFormat="1" ht="13.15" customHeight="1">
      <c r="A28" s="12" t="s">
        <v>194</v>
      </c>
      <c r="B28" s="256"/>
      <c r="C28" s="256"/>
      <c r="D28" s="256"/>
      <c r="E28" s="231"/>
      <c r="F28" s="231"/>
      <c r="G28" s="231"/>
      <c r="H28" s="231"/>
      <c r="I28" s="231"/>
      <c r="J28" s="231"/>
      <c r="K28" s="232"/>
      <c r="L28" s="231"/>
      <c r="M28" s="276"/>
      <c r="N28" s="370"/>
      <c r="O28" s="231"/>
      <c r="P28" s="231"/>
      <c r="Q28" s="231"/>
      <c r="R28" s="231"/>
      <c r="S28" s="231"/>
      <c r="T28" s="230"/>
    </row>
    <row r="29" spans="1:20" s="120" customFormat="1" ht="13.15" customHeight="1">
      <c r="A29" s="12" t="s">
        <v>307</v>
      </c>
      <c r="B29" s="256"/>
      <c r="C29" s="256"/>
      <c r="D29" s="256"/>
      <c r="E29" s="231"/>
      <c r="F29" s="231"/>
      <c r="G29" s="231"/>
      <c r="H29" s="231"/>
      <c r="I29" s="231"/>
      <c r="J29" s="231"/>
      <c r="K29" s="232"/>
      <c r="L29" s="231"/>
      <c r="M29" s="276"/>
      <c r="N29" s="370"/>
      <c r="O29" s="231"/>
      <c r="P29" s="231"/>
      <c r="Q29" s="231"/>
      <c r="R29" s="231"/>
      <c r="S29" s="231"/>
      <c r="T29" s="230"/>
    </row>
    <row r="30" spans="1:20" s="120" customFormat="1" ht="13.15" customHeight="1">
      <c r="A30" s="12" t="s">
        <v>308</v>
      </c>
      <c r="B30" s="256"/>
      <c r="C30" s="256"/>
      <c r="D30" s="256"/>
      <c r="E30" s="201"/>
      <c r="F30" s="118"/>
      <c r="G30" s="234"/>
      <c r="H30" s="195"/>
      <c r="I30" s="195"/>
      <c r="J30" s="195"/>
      <c r="K30" s="233"/>
      <c r="L30" s="195"/>
      <c r="M30" s="276"/>
      <c r="N30" s="370"/>
      <c r="O30" s="231"/>
      <c r="P30" s="231"/>
      <c r="Q30" s="231"/>
      <c r="R30" s="231"/>
      <c r="S30" s="231"/>
      <c r="T30" s="230"/>
    </row>
    <row r="31" spans="1:20" s="120" customFormat="1" ht="12.75" customHeight="1">
      <c r="A31" s="118"/>
      <c r="B31" s="231"/>
      <c r="C31" s="231"/>
      <c r="D31" s="231"/>
      <c r="E31" s="231"/>
      <c r="F31" s="231"/>
      <c r="G31" s="231"/>
      <c r="H31" s="231"/>
      <c r="I31" s="231"/>
      <c r="J31" s="231"/>
      <c r="K31" s="232"/>
      <c r="L31" s="231"/>
      <c r="M31" s="276"/>
      <c r="N31" s="370"/>
      <c r="O31" s="231"/>
      <c r="P31" s="231"/>
      <c r="Q31" s="231"/>
      <c r="R31" s="231"/>
      <c r="S31" s="231"/>
      <c r="T31" s="230"/>
    </row>
    <row r="32" spans="1:20" s="162" customFormat="1" ht="13.5" thickBot="1">
      <c r="A32" s="158" t="s">
        <v>305</v>
      </c>
      <c r="B32" s="158"/>
      <c r="C32" s="158"/>
      <c r="D32" s="158"/>
      <c r="E32" s="158"/>
      <c r="F32" s="217"/>
      <c r="G32" s="158"/>
      <c r="H32" s="158"/>
      <c r="I32" s="158"/>
      <c r="J32" s="130"/>
      <c r="K32" s="130"/>
      <c r="L32" s="130"/>
      <c r="M32" s="479"/>
      <c r="O32" s="135"/>
    </row>
    <row r="33" spans="1:23" s="218" customFormat="1">
      <c r="A33" s="189"/>
      <c r="B33" s="189"/>
      <c r="C33" s="189"/>
      <c r="D33" s="189"/>
      <c r="E33" s="189"/>
      <c r="F33" s="529" t="str">
        <f>IS!F6</f>
        <v>Quarter ended</v>
      </c>
      <c r="G33" s="529"/>
      <c r="H33" s="529"/>
      <c r="I33" s="154"/>
      <c r="J33" s="529" t="str">
        <f>IS!J6</f>
        <v>Year ended</v>
      </c>
      <c r="K33" s="529"/>
      <c r="L33" s="529"/>
      <c r="M33" s="222"/>
    </row>
    <row r="34" spans="1:23" s="218" customFormat="1">
      <c r="A34" s="347" t="s">
        <v>0</v>
      </c>
      <c r="B34" s="229"/>
      <c r="C34" s="229"/>
      <c r="D34" s="229"/>
      <c r="E34" s="229"/>
      <c r="F34" s="528" t="str">
        <f>IS!F7</f>
        <v>December 31,</v>
      </c>
      <c r="G34" s="528"/>
      <c r="H34" s="528"/>
      <c r="I34" s="152"/>
      <c r="J34" s="528" t="str">
        <f>IS!J7</f>
        <v>December 31,</v>
      </c>
      <c r="K34" s="528"/>
      <c r="L34" s="528"/>
    </row>
    <row r="35" spans="1:23" s="218" customFormat="1">
      <c r="A35" s="377" t="s">
        <v>163</v>
      </c>
      <c r="B35" s="177"/>
      <c r="C35" s="177"/>
      <c r="D35" s="177"/>
      <c r="E35" s="198"/>
      <c r="F35" s="145">
        <v>2014</v>
      </c>
      <c r="G35" s="144"/>
      <c r="H35" s="143">
        <v>2013</v>
      </c>
      <c r="I35" s="150"/>
      <c r="J35" s="145">
        <v>2014</v>
      </c>
      <c r="K35" s="144"/>
      <c r="L35" s="143">
        <v>2013</v>
      </c>
    </row>
    <row r="36" spans="1:23" s="218" customFormat="1">
      <c r="A36" s="198" t="s">
        <v>0</v>
      </c>
      <c r="B36" s="135" t="s">
        <v>113</v>
      </c>
      <c r="C36" s="135"/>
      <c r="D36" s="135"/>
      <c r="E36" s="198"/>
      <c r="F36" s="288" t="s">
        <v>0</v>
      </c>
      <c r="G36" s="288"/>
      <c r="H36" s="288"/>
      <c r="I36" s="288"/>
      <c r="J36" s="288" t="s">
        <v>0</v>
      </c>
      <c r="K36" s="288"/>
      <c r="L36" s="288"/>
      <c r="N36" s="198"/>
    </row>
    <row r="37" spans="1:23" s="218" customFormat="1">
      <c r="A37" s="198"/>
      <c r="B37" s="130" t="s">
        <v>112</v>
      </c>
      <c r="C37" s="130"/>
      <c r="D37" s="130"/>
      <c r="E37" s="198"/>
      <c r="F37" s="350">
        <v>171.84200000000001</v>
      </c>
      <c r="G37" s="330"/>
      <c r="H37" s="302">
        <v>121.7</v>
      </c>
      <c r="I37" s="302"/>
      <c r="J37" s="351">
        <v>697.81899999999996</v>
      </c>
      <c r="K37" s="330"/>
      <c r="L37" s="302">
        <v>677.5</v>
      </c>
      <c r="N37" s="228"/>
      <c r="O37" s="336"/>
      <c r="P37" s="215"/>
      <c r="Q37" s="226"/>
      <c r="R37" s="219"/>
      <c r="S37" s="198"/>
    </row>
    <row r="38" spans="1:23" s="218" customFormat="1">
      <c r="A38" s="198"/>
      <c r="B38" s="135" t="s">
        <v>111</v>
      </c>
      <c r="C38" s="135"/>
      <c r="D38" s="135"/>
      <c r="E38" s="198"/>
      <c r="F38" s="351">
        <v>86.356999999999999</v>
      </c>
      <c r="G38" s="331"/>
      <c r="H38" s="332">
        <v>94.3</v>
      </c>
      <c r="I38" s="332"/>
      <c r="J38" s="350">
        <v>290.709</v>
      </c>
      <c r="K38" s="331"/>
      <c r="L38" s="332">
        <v>360.5</v>
      </c>
      <c r="N38" s="227"/>
      <c r="O38" s="336"/>
      <c r="P38" s="215"/>
      <c r="Q38" s="226"/>
      <c r="R38" s="219"/>
      <c r="S38" s="198"/>
    </row>
    <row r="39" spans="1:23" s="218" customFormat="1">
      <c r="A39" s="189"/>
      <c r="B39" s="130" t="s">
        <v>110</v>
      </c>
      <c r="C39" s="130"/>
      <c r="D39" s="130"/>
      <c r="E39" s="189"/>
      <c r="F39" s="351">
        <v>120.026</v>
      </c>
      <c r="G39" s="331"/>
      <c r="H39" s="332">
        <v>99.2</v>
      </c>
      <c r="I39" s="332"/>
      <c r="J39" s="351">
        <v>309.02199999999999</v>
      </c>
      <c r="K39" s="331"/>
      <c r="L39" s="332">
        <v>311.3</v>
      </c>
      <c r="N39" s="227"/>
      <c r="O39" s="336"/>
      <c r="P39" s="215"/>
      <c r="Q39" s="226"/>
      <c r="R39" s="219"/>
      <c r="S39" s="198"/>
    </row>
    <row r="40" spans="1:23" s="218" customFormat="1">
      <c r="A40" s="189"/>
      <c r="B40" s="130" t="s">
        <v>231</v>
      </c>
      <c r="C40" s="130"/>
      <c r="D40" s="130"/>
      <c r="E40" s="189"/>
      <c r="F40" s="351">
        <v>36.213000000000001</v>
      </c>
      <c r="G40" s="331"/>
      <c r="H40" s="332">
        <v>32.6</v>
      </c>
      <c r="I40" s="332"/>
      <c r="J40" s="351">
        <v>119.15900000000001</v>
      </c>
      <c r="K40" s="331"/>
      <c r="L40" s="332">
        <v>122.69999999999999</v>
      </c>
      <c r="N40" s="227"/>
      <c r="O40" s="336"/>
      <c r="P40" s="215"/>
      <c r="Q40" s="226"/>
      <c r="R40" s="219"/>
      <c r="S40" s="198"/>
    </row>
    <row r="41" spans="1:23" s="218" customFormat="1">
      <c r="A41" s="177"/>
      <c r="B41" s="171" t="s">
        <v>109</v>
      </c>
      <c r="C41" s="171"/>
      <c r="D41" s="171"/>
      <c r="E41" s="189"/>
      <c r="F41" s="352">
        <v>15.686999999999999</v>
      </c>
      <c r="G41" s="331"/>
      <c r="H41" s="466">
        <f>11.6+0.1</f>
        <v>11.7</v>
      </c>
      <c r="I41" s="332"/>
      <c r="J41" s="352">
        <v>37.057000000000002</v>
      </c>
      <c r="K41" s="331"/>
      <c r="L41" s="466">
        <f>29.3+0.3</f>
        <v>29.6</v>
      </c>
      <c r="N41" s="227"/>
      <c r="O41" s="336"/>
      <c r="P41" s="215"/>
      <c r="Q41" s="226"/>
      <c r="R41" s="219"/>
    </row>
    <row r="42" spans="1:23" s="222" customFormat="1">
      <c r="A42" s="177"/>
      <c r="B42" s="171" t="s">
        <v>108</v>
      </c>
      <c r="C42" s="171"/>
      <c r="D42" s="171"/>
      <c r="E42" s="177"/>
      <c r="F42" s="487">
        <f>SUM(F37:F41)</f>
        <v>430.12500000000006</v>
      </c>
      <c r="G42" s="488"/>
      <c r="H42" s="489">
        <f>SUM(H37:H41)</f>
        <v>359.5</v>
      </c>
      <c r="I42" s="489"/>
      <c r="J42" s="487">
        <f>SUM(J37:J41)</f>
        <v>1453.7660000000001</v>
      </c>
      <c r="K42" s="488"/>
      <c r="L42" s="489">
        <f>SUM(L37:L41)</f>
        <v>1501.6</v>
      </c>
      <c r="M42" s="490"/>
      <c r="N42" s="225"/>
      <c r="O42" s="498"/>
      <c r="P42" s="278"/>
      <c r="Q42" s="224"/>
      <c r="R42" s="223"/>
      <c r="S42" s="189"/>
    </row>
    <row r="43" spans="1:23" s="218" customFormat="1">
      <c r="A43" s="189"/>
      <c r="B43" s="189"/>
      <c r="C43" s="189"/>
      <c r="D43" s="189"/>
      <c r="E43" s="189"/>
      <c r="F43" s="391"/>
      <c r="G43" s="221"/>
      <c r="H43" s="220"/>
      <c r="I43" s="220"/>
      <c r="J43" s="220"/>
      <c r="K43" s="220"/>
      <c r="M43" s="220"/>
      <c r="N43" s="220"/>
      <c r="O43" s="220"/>
      <c r="P43" s="279"/>
      <c r="S43" s="198"/>
    </row>
    <row r="44" spans="1:23" s="120" customFormat="1">
      <c r="A44" s="206"/>
      <c r="B44" s="206"/>
      <c r="C44" s="206"/>
      <c r="D44" s="206"/>
      <c r="E44" s="119"/>
      <c r="F44" s="200"/>
      <c r="G44" s="165"/>
      <c r="H44" s="165"/>
      <c r="I44" s="165"/>
      <c r="J44" s="165"/>
      <c r="K44" s="156"/>
      <c r="M44" s="165"/>
      <c r="N44" s="165"/>
      <c r="O44" s="165"/>
      <c r="P44" s="280"/>
      <c r="Q44" s="165"/>
      <c r="R44" s="165"/>
      <c r="S44" s="149"/>
      <c r="T44" s="149"/>
      <c r="U44" s="149"/>
      <c r="V44" s="119"/>
      <c r="W44" s="119"/>
    </row>
    <row r="45" spans="1:23" s="162" customFormat="1" ht="13.5" thickBot="1">
      <c r="A45" s="158" t="s">
        <v>306</v>
      </c>
      <c r="B45" s="158"/>
      <c r="C45" s="158"/>
      <c r="D45" s="158"/>
      <c r="E45" s="158"/>
      <c r="F45" s="217"/>
      <c r="G45" s="158"/>
      <c r="H45" s="158"/>
      <c r="I45" s="158"/>
      <c r="J45" s="130"/>
      <c r="K45" s="130"/>
      <c r="M45" s="158"/>
      <c r="N45" s="130"/>
      <c r="O45" s="130"/>
      <c r="P45" s="286"/>
      <c r="Q45" s="130"/>
      <c r="T45" s="130"/>
    </row>
    <row r="46" spans="1:23" s="162" customFormat="1">
      <c r="A46" s="130"/>
      <c r="B46" s="130"/>
      <c r="C46" s="130"/>
      <c r="D46" s="130"/>
      <c r="E46" s="130"/>
      <c r="F46" s="529" t="str">
        <f>IS!F6</f>
        <v>Quarter ended</v>
      </c>
      <c r="G46" s="529"/>
      <c r="H46" s="529"/>
      <c r="I46" s="154"/>
      <c r="J46" s="529" t="str">
        <f>IS!J6</f>
        <v>Year ended</v>
      </c>
      <c r="K46" s="529"/>
      <c r="L46" s="529"/>
      <c r="M46" s="190"/>
      <c r="N46" s="153"/>
      <c r="P46" s="281"/>
      <c r="Q46" s="152"/>
      <c r="T46" s="130"/>
    </row>
    <row r="47" spans="1:23" s="162" customFormat="1">
      <c r="A47" s="347" t="s">
        <v>0</v>
      </c>
      <c r="B47" s="152"/>
      <c r="C47" s="295"/>
      <c r="D47" s="295"/>
      <c r="E47" s="152"/>
      <c r="F47" s="528" t="str">
        <f>IS!F7</f>
        <v>December 31,</v>
      </c>
      <c r="G47" s="528"/>
      <c r="H47" s="528"/>
      <c r="I47" s="152"/>
      <c r="J47" s="528" t="str">
        <f>IS!J7</f>
        <v>December 31,</v>
      </c>
      <c r="K47" s="528"/>
      <c r="L47" s="528"/>
      <c r="N47" s="122"/>
      <c r="P47" s="281"/>
      <c r="Q47" s="152"/>
      <c r="T47" s="135"/>
    </row>
    <row r="48" spans="1:23" s="162" customFormat="1">
      <c r="A48" s="377" t="s">
        <v>163</v>
      </c>
      <c r="B48" s="171"/>
      <c r="C48" s="171"/>
      <c r="D48" s="171"/>
      <c r="E48" s="135"/>
      <c r="F48" s="145">
        <f>+$F$35</f>
        <v>2014</v>
      </c>
      <c r="G48" s="144"/>
      <c r="H48" s="143">
        <f>+$H$35</f>
        <v>2013</v>
      </c>
      <c r="I48" s="150"/>
      <c r="J48" s="145">
        <f>+$F$35</f>
        <v>2014</v>
      </c>
      <c r="K48" s="144"/>
      <c r="L48" s="438">
        <v>2013</v>
      </c>
      <c r="N48" s="144"/>
      <c r="P48" s="281"/>
      <c r="S48" s="135"/>
    </row>
    <row r="49" spans="1:20" s="162" customFormat="1">
      <c r="A49" s="214" t="s">
        <v>107</v>
      </c>
      <c r="B49" s="213"/>
      <c r="C49" s="213"/>
      <c r="D49" s="213"/>
      <c r="E49" s="135"/>
      <c r="F49" s="288" t="s">
        <v>0</v>
      </c>
      <c r="G49" s="288"/>
      <c r="H49" s="288"/>
      <c r="I49" s="288"/>
      <c r="J49" s="288" t="s">
        <v>0</v>
      </c>
      <c r="K49" s="288"/>
      <c r="L49" s="288" t="s">
        <v>0</v>
      </c>
      <c r="N49" s="288"/>
      <c r="P49" s="288"/>
      <c r="Q49" s="190"/>
      <c r="S49" s="135"/>
      <c r="T49" s="135"/>
    </row>
    <row r="50" spans="1:20" s="162" customFormat="1">
      <c r="A50" s="135"/>
      <c r="B50" s="213" t="s">
        <v>106</v>
      </c>
      <c r="C50" s="213"/>
      <c r="D50" s="213"/>
      <c r="E50" s="135"/>
      <c r="F50" s="314">
        <f>211.76</f>
        <v>211.76</v>
      </c>
      <c r="G50" s="299"/>
      <c r="H50" s="299">
        <v>201</v>
      </c>
      <c r="I50" s="299"/>
      <c r="J50" s="314">
        <v>702.60299999999995</v>
      </c>
      <c r="K50" s="299"/>
      <c r="L50" s="299">
        <v>828.9</v>
      </c>
      <c r="N50" s="140"/>
      <c r="O50" s="336"/>
      <c r="P50" s="216"/>
      <c r="R50" s="209"/>
      <c r="S50" s="135"/>
    </row>
    <row r="51" spans="1:20" s="162" customFormat="1">
      <c r="A51" s="135"/>
      <c r="B51" s="213" t="s">
        <v>105</v>
      </c>
      <c r="C51" s="213"/>
      <c r="D51" s="213"/>
      <c r="E51" s="135"/>
      <c r="F51" s="314">
        <v>0.18099999999999999</v>
      </c>
      <c r="G51" s="299"/>
      <c r="H51" s="299">
        <v>0.2</v>
      </c>
      <c r="I51" s="299"/>
      <c r="J51" s="314">
        <v>0.72299999999999998</v>
      </c>
      <c r="K51" s="299"/>
      <c r="L51" s="299">
        <v>0.7</v>
      </c>
      <c r="N51" s="141"/>
      <c r="O51" s="336"/>
      <c r="P51" s="142"/>
      <c r="R51" s="209"/>
      <c r="S51" s="135"/>
    </row>
    <row r="52" spans="1:20" s="162" customFormat="1">
      <c r="A52" s="135"/>
      <c r="B52" s="213" t="s">
        <v>304</v>
      </c>
      <c r="C52" s="213"/>
      <c r="D52" s="213"/>
      <c r="E52" s="132"/>
      <c r="F52" s="318">
        <v>-39.74</v>
      </c>
      <c r="G52" s="299"/>
      <c r="H52" s="299">
        <v>-15</v>
      </c>
      <c r="I52" s="299"/>
      <c r="J52" s="318">
        <v>-73.778999999999996</v>
      </c>
      <c r="K52" s="299"/>
      <c r="L52" s="299">
        <v>-15</v>
      </c>
      <c r="N52" s="132"/>
      <c r="O52" s="336"/>
      <c r="P52" s="142"/>
      <c r="Q52" s="215"/>
      <c r="R52" s="209"/>
      <c r="S52" s="135"/>
    </row>
    <row r="53" spans="1:20" s="162" customFormat="1">
      <c r="A53" s="135"/>
      <c r="B53" s="213" t="s">
        <v>104</v>
      </c>
      <c r="C53" s="213"/>
      <c r="D53" s="213"/>
      <c r="E53" s="132"/>
      <c r="F53" s="314">
        <v>-56.83</v>
      </c>
      <c r="G53" s="299"/>
      <c r="H53" s="299">
        <v>-27.2</v>
      </c>
      <c r="I53" s="299"/>
      <c r="J53" s="314">
        <v>-181.21899999999999</v>
      </c>
      <c r="K53" s="299"/>
      <c r="L53" s="299">
        <v>-130.70000000000002</v>
      </c>
      <c r="N53" s="132"/>
      <c r="O53" s="336"/>
      <c r="P53" s="142"/>
      <c r="R53" s="209"/>
      <c r="S53" s="135"/>
    </row>
    <row r="54" spans="1:20" s="162" customFormat="1">
      <c r="A54" s="135"/>
      <c r="B54" s="213" t="s">
        <v>103</v>
      </c>
      <c r="C54" s="404"/>
      <c r="D54" s="404"/>
      <c r="E54" s="132"/>
      <c r="F54" s="314">
        <v>-155.07</v>
      </c>
      <c r="G54" s="299"/>
      <c r="H54" s="299">
        <v>-92.6</v>
      </c>
      <c r="I54" s="299"/>
      <c r="J54" s="314">
        <v>-344.15</v>
      </c>
      <c r="K54" s="299"/>
      <c r="L54" s="299">
        <v>-301.8</v>
      </c>
      <c r="N54" s="132"/>
      <c r="O54" s="336"/>
      <c r="P54" s="142"/>
      <c r="R54" s="209"/>
      <c r="S54" s="135"/>
    </row>
    <row r="55" spans="1:20" s="162" customFormat="1">
      <c r="A55" s="157"/>
      <c r="B55" s="212" t="s">
        <v>299</v>
      </c>
      <c r="C55" s="404"/>
      <c r="D55" s="404"/>
      <c r="E55" s="135"/>
      <c r="F55" s="320">
        <f>SUM(F50:F54)</f>
        <v>-39.698999999999998</v>
      </c>
      <c r="G55" s="299"/>
      <c r="H55" s="467">
        <f>SUM(H50:H54)</f>
        <v>66.400000000000006</v>
      </c>
      <c r="I55" s="311"/>
      <c r="J55" s="320">
        <f>SUM(J50:J54)</f>
        <v>104.17799999999994</v>
      </c>
      <c r="K55" s="299"/>
      <c r="L55" s="467">
        <f>SUM(L50:L54)</f>
        <v>382.09999999999997</v>
      </c>
      <c r="N55" s="141"/>
      <c r="P55" s="499"/>
      <c r="R55" s="209"/>
      <c r="S55" s="198"/>
    </row>
    <row r="56" spans="1:20" s="162" customFormat="1">
      <c r="A56" s="211" t="s">
        <v>63</v>
      </c>
      <c r="B56" s="210" t="s">
        <v>157</v>
      </c>
      <c r="C56" s="210"/>
      <c r="D56" s="210"/>
      <c r="E56" s="130"/>
      <c r="F56" s="390"/>
      <c r="G56" s="156"/>
      <c r="H56" s="137"/>
      <c r="I56" s="137"/>
      <c r="J56" s="390"/>
      <c r="K56" s="137"/>
      <c r="M56" s="137"/>
      <c r="N56" s="137"/>
      <c r="O56" s="458"/>
      <c r="P56" s="279"/>
      <c r="Q56" s="190"/>
      <c r="S56" s="135"/>
      <c r="T56" s="135"/>
    </row>
    <row r="57" spans="1:20" s="120" customFormat="1">
      <c r="A57" s="119"/>
      <c r="B57" s="130"/>
      <c r="C57" s="130"/>
      <c r="D57" s="130"/>
      <c r="E57" s="198"/>
      <c r="F57" s="200"/>
      <c r="G57" s="207"/>
      <c r="H57" s="200"/>
      <c r="I57" s="200"/>
      <c r="J57" s="200"/>
      <c r="K57" s="200"/>
      <c r="M57" s="200"/>
      <c r="N57" s="200"/>
      <c r="O57" s="200"/>
      <c r="P57" s="200"/>
      <c r="Q57" s="200"/>
      <c r="R57" s="200"/>
      <c r="S57" s="200"/>
      <c r="T57" s="135"/>
    </row>
    <row r="58" spans="1:20" s="120" customFormat="1" ht="15">
      <c r="A58" s="186" t="s">
        <v>237</v>
      </c>
      <c r="B58" s="135"/>
      <c r="C58" s="135"/>
      <c r="D58" s="135"/>
      <c r="E58" s="130"/>
      <c r="F58" s="135"/>
      <c r="G58" s="135"/>
      <c r="H58" s="200"/>
      <c r="I58" s="200"/>
      <c r="J58" s="200"/>
      <c r="K58" s="200"/>
      <c r="M58" s="200"/>
      <c r="N58" s="200"/>
      <c r="O58" s="200"/>
      <c r="P58" s="200"/>
      <c r="Q58" s="200"/>
      <c r="R58" s="200"/>
      <c r="S58" s="200"/>
      <c r="T58" s="135"/>
    </row>
    <row r="59" spans="1:20" s="120" customFormat="1" ht="13.5" thickBot="1">
      <c r="A59" s="158" t="s">
        <v>134</v>
      </c>
      <c r="B59" s="158"/>
      <c r="C59" s="158"/>
      <c r="D59" s="158"/>
      <c r="E59" s="158"/>
      <c r="F59" s="158"/>
      <c r="G59" s="158"/>
      <c r="H59" s="208"/>
      <c r="I59" s="208"/>
      <c r="J59" s="200"/>
      <c r="K59" s="200"/>
      <c r="M59" s="208"/>
      <c r="N59" s="200"/>
      <c r="O59" s="200"/>
      <c r="P59" s="216"/>
      <c r="Q59" s="137"/>
      <c r="R59" s="162"/>
    </row>
    <row r="60" spans="1:20" s="120" customFormat="1">
      <c r="A60" s="130"/>
      <c r="B60" s="130"/>
      <c r="C60" s="130"/>
      <c r="D60" s="130"/>
      <c r="E60" s="135"/>
      <c r="F60" s="529" t="str">
        <f>IS!F6</f>
        <v>Quarter ended</v>
      </c>
      <c r="G60" s="529"/>
      <c r="H60" s="529"/>
      <c r="I60" s="154"/>
      <c r="J60" s="529" t="str">
        <f>IS!J6</f>
        <v>Year ended</v>
      </c>
      <c r="K60" s="529"/>
      <c r="L60" s="529"/>
      <c r="M60" s="124"/>
      <c r="N60" s="153"/>
      <c r="O60" s="124"/>
      <c r="P60" s="282"/>
      <c r="Q60" s="137"/>
      <c r="R60" s="162"/>
    </row>
    <row r="61" spans="1:20" s="120" customFormat="1">
      <c r="A61" s="348" t="s">
        <v>0</v>
      </c>
      <c r="B61" s="135"/>
      <c r="C61" s="135"/>
      <c r="D61" s="135"/>
      <c r="E61" s="135"/>
      <c r="F61" s="528" t="str">
        <f>IS!F7</f>
        <v>December 31,</v>
      </c>
      <c r="G61" s="528"/>
      <c r="H61" s="528"/>
      <c r="I61" s="152"/>
      <c r="J61" s="528" t="str">
        <f>IS!J7</f>
        <v>December 31,</v>
      </c>
      <c r="K61" s="528"/>
      <c r="L61" s="528"/>
      <c r="N61" s="122"/>
      <c r="P61" s="283"/>
      <c r="Q61" s="137"/>
      <c r="R61" s="162"/>
    </row>
    <row r="62" spans="1:20" s="120" customFormat="1">
      <c r="A62" s="133" t="s">
        <v>163</v>
      </c>
      <c r="B62" s="134"/>
      <c r="C62" s="134"/>
      <c r="D62" s="134"/>
      <c r="E62" s="135"/>
      <c r="F62" s="145">
        <f>+$F$35</f>
        <v>2014</v>
      </c>
      <c r="G62" s="144"/>
      <c r="H62" s="143">
        <f>+$H$35</f>
        <v>2013</v>
      </c>
      <c r="I62" s="150"/>
      <c r="J62" s="145">
        <f>+$F$35</f>
        <v>2014</v>
      </c>
      <c r="K62" s="144"/>
      <c r="L62" s="438">
        <v>2013</v>
      </c>
      <c r="N62" s="144"/>
      <c r="P62" s="279"/>
      <c r="Q62" s="162"/>
      <c r="R62" s="135"/>
    </row>
    <row r="63" spans="1:20" s="120" customFormat="1">
      <c r="A63" s="129"/>
      <c r="B63" s="129"/>
      <c r="C63" s="129"/>
      <c r="D63" s="129"/>
      <c r="E63" s="162"/>
      <c r="F63" s="290" t="s">
        <v>0</v>
      </c>
      <c r="G63" s="290"/>
      <c r="H63" s="290"/>
      <c r="I63" s="290"/>
      <c r="J63" s="290" t="s">
        <v>0</v>
      </c>
      <c r="K63" s="290"/>
      <c r="L63" s="288" t="s">
        <v>0</v>
      </c>
      <c r="N63" s="290"/>
      <c r="P63" s="290"/>
      <c r="Q63" s="137"/>
      <c r="R63" s="162"/>
    </row>
    <row r="64" spans="1:20" s="120" customFormat="1">
      <c r="A64" s="135"/>
      <c r="B64" s="135" t="s">
        <v>102</v>
      </c>
      <c r="C64" s="135"/>
      <c r="D64" s="135"/>
      <c r="E64" s="138"/>
      <c r="F64" s="314">
        <v>11.430999999999999</v>
      </c>
      <c r="G64" s="319"/>
      <c r="H64" s="299">
        <v>16.3</v>
      </c>
      <c r="I64" s="299"/>
      <c r="J64" s="314">
        <v>53.948999999999998</v>
      </c>
      <c r="K64" s="319"/>
      <c r="L64" s="299">
        <v>55.1</v>
      </c>
      <c r="N64" s="149"/>
      <c r="O64" s="336"/>
      <c r="P64" s="279"/>
      <c r="Q64" s="162"/>
      <c r="R64" s="135"/>
    </row>
    <row r="65" spans="1:19" s="120" customFormat="1">
      <c r="A65" s="135"/>
      <c r="B65" s="135" t="s">
        <v>101</v>
      </c>
      <c r="C65" s="171"/>
      <c r="D65" s="171"/>
      <c r="E65" s="141"/>
      <c r="F65" s="314">
        <v>-4.4000000000000004</v>
      </c>
      <c r="G65" s="319"/>
      <c r="H65" s="299">
        <v>-5.4</v>
      </c>
      <c r="I65" s="299"/>
      <c r="J65" s="314">
        <v>-16.3</v>
      </c>
      <c r="K65" s="319"/>
      <c r="L65" s="299">
        <v>-16.399999999999999</v>
      </c>
      <c r="N65" s="148"/>
      <c r="O65" s="336"/>
      <c r="P65" s="279"/>
      <c r="Q65" s="162"/>
      <c r="R65" s="135"/>
    </row>
    <row r="66" spans="1:19" s="120" customFormat="1">
      <c r="A66" s="157"/>
      <c r="B66" s="157" t="s">
        <v>60</v>
      </c>
      <c r="C66" s="171"/>
      <c r="D66" s="171"/>
      <c r="E66" s="162"/>
      <c r="F66" s="333">
        <f>SUM(F64:F65)</f>
        <v>7.0309999999999988</v>
      </c>
      <c r="G66" s="319"/>
      <c r="H66" s="327">
        <f>SUM(H64:H65)</f>
        <v>10.9</v>
      </c>
      <c r="I66" s="317"/>
      <c r="J66" s="333">
        <f>SUM(J64:J65)</f>
        <v>37.649000000000001</v>
      </c>
      <c r="K66" s="319"/>
      <c r="L66" s="327">
        <f>SUM(L64:L65)</f>
        <v>38.700000000000003</v>
      </c>
      <c r="N66" s="148"/>
      <c r="P66" s="279"/>
      <c r="Q66" s="162"/>
      <c r="R66" s="135"/>
    </row>
    <row r="67" spans="1:19" s="120" customFormat="1">
      <c r="A67" s="119"/>
      <c r="B67" s="130"/>
      <c r="C67" s="130"/>
      <c r="D67" s="130"/>
      <c r="E67" s="198"/>
      <c r="F67" s="156"/>
      <c r="G67" s="140"/>
      <c r="H67" s="156"/>
      <c r="I67" s="156"/>
      <c r="J67" s="200"/>
      <c r="K67" s="200"/>
      <c r="M67" s="200"/>
      <c r="N67" s="200"/>
      <c r="O67" s="200"/>
      <c r="P67" s="216"/>
      <c r="Q67" s="200"/>
      <c r="R67" s="137"/>
    </row>
    <row r="68" spans="1:19" s="120" customFormat="1">
      <c r="A68" s="206"/>
      <c r="B68" s="206"/>
      <c r="C68" s="206"/>
      <c r="D68" s="206"/>
      <c r="E68" s="119"/>
      <c r="F68" s="156"/>
      <c r="G68" s="165"/>
      <c r="H68" s="165"/>
      <c r="I68" s="165"/>
      <c r="J68" s="165"/>
      <c r="K68" s="156"/>
      <c r="M68" s="165"/>
      <c r="N68" s="165"/>
      <c r="O68" s="165"/>
      <c r="P68" s="280"/>
      <c r="Q68" s="165"/>
      <c r="R68" s="165"/>
      <c r="S68" s="165"/>
    </row>
    <row r="69" spans="1:19" s="120" customFormat="1" ht="15">
      <c r="A69" s="136" t="s">
        <v>238</v>
      </c>
      <c r="B69" s="118"/>
      <c r="C69" s="118"/>
      <c r="D69" s="118"/>
      <c r="E69" s="118"/>
      <c r="F69" s="205"/>
      <c r="G69" s="118"/>
      <c r="H69" s="118"/>
      <c r="I69" s="118"/>
      <c r="J69" s="119"/>
      <c r="K69" s="130"/>
      <c r="M69" s="119"/>
      <c r="N69" s="119"/>
      <c r="O69" s="118"/>
      <c r="P69" s="195"/>
      <c r="Q69" s="118"/>
      <c r="R69" s="118"/>
      <c r="S69" s="205"/>
    </row>
    <row r="70" spans="1:19" s="120" customFormat="1" ht="13.5" thickBot="1">
      <c r="A70" s="123" t="s">
        <v>135</v>
      </c>
      <c r="B70" s="123"/>
      <c r="C70" s="123"/>
      <c r="D70" s="123"/>
      <c r="E70" s="123"/>
      <c r="F70" s="204"/>
      <c r="G70" s="123"/>
      <c r="H70" s="123"/>
      <c r="I70" s="123"/>
      <c r="J70" s="119"/>
      <c r="K70" s="130"/>
      <c r="M70" s="123"/>
      <c r="N70" s="119"/>
      <c r="O70" s="119"/>
      <c r="P70" s="233"/>
    </row>
    <row r="71" spans="1:19" s="120" customFormat="1">
      <c r="A71" s="119"/>
      <c r="B71" s="119"/>
      <c r="C71" s="119"/>
      <c r="D71" s="119"/>
      <c r="E71" s="119"/>
      <c r="F71" s="529" t="str">
        <f>IS!F6</f>
        <v>Quarter ended</v>
      </c>
      <c r="G71" s="529"/>
      <c r="H71" s="529"/>
      <c r="I71" s="294"/>
      <c r="J71" s="529" t="str">
        <f>IS!J6</f>
        <v>Year ended</v>
      </c>
      <c r="K71" s="529"/>
      <c r="L71" s="529"/>
      <c r="M71" s="153"/>
      <c r="N71" s="153"/>
      <c r="P71" s="282"/>
      <c r="Q71" s="152"/>
      <c r="R71" s="152"/>
    </row>
    <row r="72" spans="1:19" s="120" customFormat="1">
      <c r="A72" s="349" t="s">
        <v>0</v>
      </c>
      <c r="B72" s="118"/>
      <c r="C72" s="118"/>
      <c r="D72" s="118"/>
      <c r="E72" s="118"/>
      <c r="F72" s="528" t="str">
        <f>IS!F7</f>
        <v>December 31,</v>
      </c>
      <c r="G72" s="528"/>
      <c r="H72" s="528"/>
      <c r="I72" s="295"/>
      <c r="J72" s="528" t="str">
        <f>IS!J7</f>
        <v>December 31,</v>
      </c>
      <c r="K72" s="528"/>
      <c r="L72" s="528"/>
      <c r="M72" s="122"/>
      <c r="N72" s="122"/>
      <c r="P72" s="283"/>
      <c r="Q72" s="152"/>
      <c r="R72" s="152"/>
    </row>
    <row r="73" spans="1:19" s="120" customFormat="1">
      <c r="A73" s="133" t="s">
        <v>163</v>
      </c>
      <c r="B73" s="151"/>
      <c r="C73" s="151"/>
      <c r="D73" s="151"/>
      <c r="E73" s="118"/>
      <c r="F73" s="145">
        <f>+$F$35</f>
        <v>2014</v>
      </c>
      <c r="G73" s="144"/>
      <c r="H73" s="143">
        <f>+$H$35</f>
        <v>2013</v>
      </c>
      <c r="I73" s="150"/>
      <c r="J73" s="145">
        <f>+$F$35</f>
        <v>2014</v>
      </c>
      <c r="K73" s="144"/>
      <c r="L73" s="438">
        <v>2013</v>
      </c>
      <c r="M73" s="144"/>
      <c r="N73" s="144"/>
      <c r="P73" s="281"/>
    </row>
    <row r="74" spans="1:19" s="120" customFormat="1">
      <c r="A74" s="128"/>
      <c r="B74" s="119"/>
      <c r="C74" s="119"/>
      <c r="D74" s="119"/>
      <c r="E74" s="118"/>
      <c r="F74" s="290" t="s">
        <v>0</v>
      </c>
      <c r="G74" s="290"/>
      <c r="H74" s="290"/>
      <c r="I74" s="290"/>
      <c r="J74" s="290" t="s">
        <v>0</v>
      </c>
      <c r="K74" s="290"/>
      <c r="L74" s="288" t="s">
        <v>0</v>
      </c>
      <c r="M74" s="289"/>
      <c r="N74" s="289"/>
      <c r="P74" s="289"/>
    </row>
    <row r="75" spans="1:19" s="120" customFormat="1">
      <c r="A75" s="118"/>
      <c r="B75" s="118" t="s">
        <v>100</v>
      </c>
      <c r="C75" s="118"/>
      <c r="D75" s="118"/>
      <c r="E75" s="118"/>
      <c r="F75" s="314">
        <f>71.491+0.77</f>
        <v>72.260999999999996</v>
      </c>
      <c r="G75" s="319"/>
      <c r="H75" s="299">
        <v>64</v>
      </c>
      <c r="I75" s="299"/>
      <c r="J75" s="314">
        <f>275.492+3.043</f>
        <v>278.53500000000003</v>
      </c>
      <c r="K75" s="319"/>
      <c r="L75" s="299">
        <v>243.9</v>
      </c>
      <c r="M75" s="149"/>
      <c r="N75" s="149"/>
      <c r="O75" s="336"/>
      <c r="P75" s="184"/>
    </row>
    <row r="76" spans="1:19" s="120" customFormat="1" hidden="1">
      <c r="A76" s="118"/>
      <c r="B76" s="436" t="s">
        <v>200</v>
      </c>
      <c r="C76" s="436"/>
      <c r="D76" s="436"/>
      <c r="E76" s="436"/>
      <c r="F76" s="437">
        <v>1.788</v>
      </c>
      <c r="G76" s="437"/>
      <c r="H76" s="437">
        <v>-2.4</v>
      </c>
      <c r="I76" s="437"/>
      <c r="J76" s="437">
        <f>0.731</f>
        <v>0.73099999999999998</v>
      </c>
      <c r="K76" s="437"/>
      <c r="L76" s="437">
        <v>-0.3</v>
      </c>
      <c r="M76" s="480"/>
      <c r="N76" s="149"/>
      <c r="O76" s="336"/>
      <c r="P76" s="184"/>
    </row>
    <row r="77" spans="1:19" s="120" customFormat="1" hidden="1">
      <c r="A77" s="118"/>
      <c r="B77" s="436" t="s">
        <v>202</v>
      </c>
      <c r="C77" s="436"/>
      <c r="D77" s="436"/>
      <c r="E77" s="436"/>
      <c r="F77" s="437">
        <f>-17.176-0.042</f>
        <v>-17.218</v>
      </c>
      <c r="G77" s="437"/>
      <c r="H77" s="437">
        <v>-34.4</v>
      </c>
      <c r="I77" s="437"/>
      <c r="J77" s="437">
        <f>-97.91-0.137</f>
        <v>-98.046999999999997</v>
      </c>
      <c r="K77" s="437"/>
      <c r="L77" s="437">
        <v>-112.9</v>
      </c>
      <c r="M77" s="481"/>
      <c r="N77" s="148"/>
      <c r="O77" s="336"/>
      <c r="P77" s="184"/>
    </row>
    <row r="78" spans="1:19" s="120" customFormat="1">
      <c r="A78" s="118"/>
      <c r="B78" s="118" t="s">
        <v>201</v>
      </c>
      <c r="C78" s="118"/>
      <c r="D78" s="118"/>
      <c r="E78" s="118"/>
      <c r="F78" s="314">
        <f>SUM(F76:F77)</f>
        <v>-15.43</v>
      </c>
      <c r="G78" s="319"/>
      <c r="H78" s="299">
        <f>SUM(H76:H77)</f>
        <v>-36.799999999999997</v>
      </c>
      <c r="I78" s="299"/>
      <c r="J78" s="314">
        <f>SUM(J76:J77)</f>
        <v>-97.316000000000003</v>
      </c>
      <c r="K78" s="319"/>
      <c r="L78" s="299">
        <f>SUM(L76:L77)</f>
        <v>-113.2</v>
      </c>
      <c r="M78" s="148"/>
      <c r="N78" s="148"/>
      <c r="O78" s="336"/>
      <c r="P78" s="184"/>
    </row>
    <row r="79" spans="1:19" s="120" customFormat="1">
      <c r="A79" s="118"/>
      <c r="B79" s="118" t="s">
        <v>99</v>
      </c>
      <c r="C79" s="151"/>
      <c r="D79" s="151"/>
      <c r="E79" s="118"/>
      <c r="F79" s="314">
        <f>-F54</f>
        <v>155.07</v>
      </c>
      <c r="G79" s="319"/>
      <c r="H79" s="299">
        <f>-H54</f>
        <v>92.6</v>
      </c>
      <c r="I79" s="299"/>
      <c r="J79" s="314">
        <f>-J54</f>
        <v>344.15</v>
      </c>
      <c r="K79" s="319"/>
      <c r="L79" s="299">
        <f>-L54</f>
        <v>301.8</v>
      </c>
      <c r="M79" s="148"/>
      <c r="N79" s="148"/>
      <c r="O79" s="337"/>
      <c r="P79" s="184"/>
    </row>
    <row r="80" spans="1:19" s="120" customFormat="1">
      <c r="A80" s="139"/>
      <c r="B80" s="139" t="s">
        <v>60</v>
      </c>
      <c r="C80" s="151"/>
      <c r="D80" s="151"/>
      <c r="E80" s="118"/>
      <c r="F80" s="333">
        <f>SUM(F75,F78,F79)</f>
        <v>211.90099999999998</v>
      </c>
      <c r="G80" s="319"/>
      <c r="H80" s="327">
        <f>SUM(H75,H78,H79)</f>
        <v>119.8</v>
      </c>
      <c r="I80" s="317"/>
      <c r="J80" s="333">
        <f>SUM(J75,J78,J79)</f>
        <v>525.36900000000003</v>
      </c>
      <c r="K80" s="319"/>
      <c r="L80" s="327">
        <f>SUM(L75,L78,L79)</f>
        <v>432.5</v>
      </c>
      <c r="M80" s="184"/>
      <c r="O80" s="162"/>
    </row>
    <row r="81" spans="1:14" s="120" customFormat="1">
      <c r="A81" s="118"/>
      <c r="B81" s="118"/>
      <c r="C81" s="118"/>
      <c r="D81" s="118"/>
      <c r="E81" s="118"/>
      <c r="F81" s="392"/>
      <c r="G81" s="148"/>
      <c r="H81" s="168"/>
      <c r="I81" s="148"/>
      <c r="J81" s="148"/>
      <c r="K81" s="146"/>
      <c r="L81" s="168"/>
      <c r="M81" s="168"/>
      <c r="N81" s="148"/>
    </row>
    <row r="82" spans="1:14" s="120" customFormat="1" ht="13.15" customHeight="1">
      <c r="A82" s="259" t="s">
        <v>219</v>
      </c>
      <c r="B82" s="118"/>
      <c r="C82" s="118"/>
      <c r="D82" s="118"/>
      <c r="E82" s="118"/>
      <c r="F82" s="148"/>
      <c r="G82" s="148"/>
      <c r="H82" s="148"/>
      <c r="I82" s="148"/>
      <c r="J82" s="148"/>
      <c r="K82" s="146"/>
      <c r="L82" s="148"/>
      <c r="M82" s="168"/>
      <c r="N82" s="141"/>
    </row>
    <row r="83" spans="1:14" s="120" customFormat="1" ht="13.15" customHeight="1">
      <c r="A83" s="259" t="s">
        <v>220</v>
      </c>
      <c r="B83" s="118"/>
      <c r="C83" s="118"/>
      <c r="D83" s="118"/>
      <c r="E83" s="118"/>
      <c r="F83" s="148"/>
      <c r="G83" s="148"/>
      <c r="H83" s="148"/>
      <c r="I83" s="148"/>
      <c r="J83" s="148"/>
      <c r="K83" s="146"/>
      <c r="L83" s="148"/>
      <c r="M83" s="168"/>
      <c r="N83" s="141"/>
    </row>
    <row r="84" spans="1:14" s="120" customFormat="1" ht="13.15" customHeight="1">
      <c r="A84" s="259" t="s">
        <v>221</v>
      </c>
      <c r="B84" s="118"/>
      <c r="C84" s="118"/>
      <c r="D84" s="118"/>
      <c r="E84" s="118"/>
      <c r="F84" s="148"/>
      <c r="G84" s="148"/>
      <c r="H84" s="202"/>
      <c r="I84" s="202"/>
      <c r="J84" s="202"/>
      <c r="K84" s="203"/>
      <c r="L84" s="202"/>
      <c r="M84" s="168"/>
      <c r="N84" s="141"/>
    </row>
    <row r="85" spans="1:14" s="120" customFormat="1" ht="13.15" customHeight="1">
      <c r="A85" s="259" t="s">
        <v>212</v>
      </c>
      <c r="B85" s="118"/>
      <c r="C85" s="118"/>
      <c r="D85" s="118"/>
      <c r="E85" s="118"/>
      <c r="F85" s="148"/>
      <c r="G85" s="148"/>
      <c r="H85" s="148"/>
      <c r="I85" s="148"/>
      <c r="J85" s="148"/>
      <c r="K85" s="146"/>
      <c r="L85" s="148"/>
      <c r="M85" s="168"/>
      <c r="N85" s="141"/>
    </row>
    <row r="86" spans="1:14" s="120" customFormat="1" ht="13.15" customHeight="1">
      <c r="A86" s="259"/>
      <c r="B86" s="118"/>
      <c r="C86" s="118"/>
      <c r="D86" s="118"/>
      <c r="E86" s="118"/>
      <c r="F86" s="148"/>
      <c r="G86" s="148"/>
      <c r="H86" s="148"/>
      <c r="I86" s="148"/>
      <c r="J86" s="148"/>
      <c r="K86" s="146"/>
      <c r="L86" s="148"/>
      <c r="M86" s="168"/>
      <c r="N86" s="141"/>
    </row>
    <row r="87" spans="1:14" s="120" customFormat="1" ht="13.15" customHeight="1">
      <c r="A87" s="259" t="s">
        <v>213</v>
      </c>
      <c r="B87" s="118"/>
      <c r="C87" s="118"/>
      <c r="D87" s="118"/>
      <c r="E87" s="118"/>
      <c r="F87" s="148"/>
      <c r="G87" s="148"/>
      <c r="H87" s="148"/>
      <c r="I87" s="148"/>
      <c r="J87" s="148"/>
      <c r="K87" s="146"/>
      <c r="L87" s="148"/>
      <c r="M87" s="168"/>
      <c r="N87" s="141"/>
    </row>
    <row r="88" spans="1:14" s="120" customFormat="1" ht="13.15" customHeight="1">
      <c r="A88" s="259" t="s">
        <v>214</v>
      </c>
      <c r="B88" s="118"/>
      <c r="C88" s="118"/>
      <c r="D88" s="118"/>
      <c r="E88" s="118"/>
      <c r="F88" s="148"/>
      <c r="G88" s="148"/>
      <c r="H88" s="148"/>
      <c r="I88" s="148"/>
      <c r="J88" s="148"/>
      <c r="K88" s="146"/>
      <c r="L88" s="148"/>
      <c r="M88" s="168"/>
      <c r="N88" s="141"/>
    </row>
    <row r="89" spans="1:14" s="120" customFormat="1" ht="13.15" customHeight="1">
      <c r="A89" s="259" t="s">
        <v>215</v>
      </c>
      <c r="B89" s="118"/>
      <c r="C89" s="118"/>
      <c r="D89" s="118"/>
      <c r="E89" s="118"/>
      <c r="F89" s="148"/>
      <c r="G89" s="148"/>
      <c r="H89" s="148"/>
      <c r="I89" s="148"/>
      <c r="J89" s="148"/>
      <c r="K89" s="146"/>
      <c r="L89" s="148"/>
      <c r="M89" s="168"/>
      <c r="N89" s="141"/>
    </row>
    <row r="90" spans="1:14" s="120" customFormat="1" ht="13.15" customHeight="1">
      <c r="A90" s="259" t="s">
        <v>216</v>
      </c>
      <c r="B90" s="118"/>
      <c r="C90" s="118"/>
      <c r="D90" s="118"/>
      <c r="E90" s="118"/>
      <c r="F90" s="148"/>
      <c r="G90" s="148"/>
      <c r="H90" s="148"/>
      <c r="I90" s="148"/>
      <c r="J90" s="148"/>
      <c r="K90" s="146"/>
      <c r="L90" s="148"/>
      <c r="M90" s="168"/>
      <c r="N90" s="141"/>
    </row>
    <row r="91" spans="1:14" s="120" customFormat="1" ht="13.15" customHeight="1">
      <c r="A91" s="259"/>
      <c r="B91" s="118"/>
      <c r="C91" s="118"/>
      <c r="D91" s="118"/>
      <c r="E91" s="118"/>
      <c r="F91" s="148"/>
      <c r="G91" s="148"/>
      <c r="H91" s="148"/>
      <c r="I91" s="148"/>
      <c r="J91" s="148"/>
      <c r="K91" s="146"/>
      <c r="L91" s="148"/>
      <c r="M91" s="168"/>
      <c r="N91" s="141"/>
    </row>
    <row r="92" spans="1:14" s="120" customFormat="1" ht="14.25" customHeight="1">
      <c r="A92" s="259"/>
      <c r="B92" s="118"/>
      <c r="C92" s="118"/>
      <c r="D92" s="118"/>
      <c r="E92" s="118"/>
      <c r="F92" s="148"/>
      <c r="G92" s="148"/>
      <c r="H92" s="148"/>
      <c r="I92" s="148"/>
      <c r="J92" s="148"/>
      <c r="K92" s="146"/>
      <c r="L92" s="148"/>
      <c r="M92" s="168"/>
      <c r="N92" s="141"/>
    </row>
    <row r="93" spans="1:14" s="120" customFormat="1" ht="15">
      <c r="A93" s="199" t="s">
        <v>239</v>
      </c>
      <c r="B93" s="118"/>
      <c r="C93" s="118"/>
      <c r="D93" s="118"/>
      <c r="E93" s="118"/>
      <c r="F93" s="185"/>
      <c r="G93" s="148"/>
      <c r="H93" s="148"/>
      <c r="I93" s="148"/>
      <c r="J93" s="148"/>
      <c r="K93" s="146"/>
      <c r="L93" s="146"/>
      <c r="M93" s="146"/>
      <c r="N93" s="138"/>
    </row>
    <row r="94" spans="1:14" s="120" customFormat="1" ht="13.5" thickBot="1">
      <c r="A94" s="123" t="s">
        <v>195</v>
      </c>
      <c r="B94" s="123"/>
      <c r="C94" s="123"/>
      <c r="D94" s="123"/>
      <c r="E94" s="123"/>
      <c r="F94" s="147"/>
      <c r="G94" s="147"/>
      <c r="H94" s="147"/>
      <c r="I94" s="147"/>
      <c r="J94" s="146"/>
      <c r="K94" s="146"/>
      <c r="L94" s="138"/>
      <c r="M94" s="155"/>
    </row>
    <row r="95" spans="1:14" s="120" customFormat="1">
      <c r="A95" s="118"/>
      <c r="B95" s="118"/>
      <c r="C95" s="118"/>
      <c r="D95" s="118"/>
      <c r="E95" s="118"/>
      <c r="F95" s="529" t="str">
        <f>IS!F6</f>
        <v>Quarter ended</v>
      </c>
      <c r="G95" s="529"/>
      <c r="H95" s="529"/>
      <c r="I95" s="294"/>
      <c r="J95" s="529" t="str">
        <f>IS!J6</f>
        <v>Year ended</v>
      </c>
      <c r="K95" s="529"/>
      <c r="L95" s="529"/>
      <c r="M95" s="294"/>
    </row>
    <row r="96" spans="1:14" s="120" customFormat="1">
      <c r="A96" s="349" t="s">
        <v>0</v>
      </c>
      <c r="B96" s="118"/>
      <c r="C96" s="118"/>
      <c r="D96" s="118"/>
      <c r="E96" s="118"/>
      <c r="F96" s="528" t="str">
        <f>IS!F7</f>
        <v>December 31,</v>
      </c>
      <c r="G96" s="528"/>
      <c r="H96" s="528"/>
      <c r="I96" s="295"/>
      <c r="J96" s="528" t="str">
        <f>IS!J7</f>
        <v>December 31,</v>
      </c>
      <c r="K96" s="528"/>
      <c r="L96" s="528"/>
      <c r="M96" s="295"/>
    </row>
    <row r="97" spans="1:19" s="120" customFormat="1" ht="15.6" customHeight="1">
      <c r="A97" s="133" t="s">
        <v>163</v>
      </c>
      <c r="B97" s="151"/>
      <c r="C97" s="151"/>
      <c r="D97" s="151"/>
      <c r="E97" s="118"/>
      <c r="F97" s="145">
        <v>2014</v>
      </c>
      <c r="G97" s="144"/>
      <c r="H97" s="143">
        <v>2013</v>
      </c>
      <c r="I97" s="150"/>
      <c r="J97" s="145">
        <v>2014</v>
      </c>
      <c r="K97" s="144"/>
      <c r="L97" s="438">
        <v>2013</v>
      </c>
      <c r="M97" s="150"/>
    </row>
    <row r="98" spans="1:19" s="120" customFormat="1" ht="12" customHeight="1">
      <c r="A98" s="128"/>
      <c r="B98" s="119"/>
      <c r="C98" s="119"/>
      <c r="D98" s="119"/>
      <c r="E98" s="118"/>
      <c r="F98" s="290" t="s">
        <v>0</v>
      </c>
      <c r="G98" s="290"/>
      <c r="H98" s="290"/>
      <c r="I98" s="290"/>
      <c r="J98" s="290" t="s">
        <v>0</v>
      </c>
      <c r="K98" s="290"/>
      <c r="L98" s="288" t="s">
        <v>0</v>
      </c>
      <c r="M98" s="290"/>
    </row>
    <row r="99" spans="1:19" s="120" customFormat="1">
      <c r="A99" s="118"/>
      <c r="B99" s="118" t="s">
        <v>98</v>
      </c>
      <c r="C99" s="118"/>
      <c r="D99" s="118"/>
      <c r="E99" s="118"/>
      <c r="F99" s="314">
        <f>-14.903+0.3</f>
        <v>-14.603</v>
      </c>
      <c r="G99" s="319"/>
      <c r="H99" s="299">
        <v>-14.2</v>
      </c>
      <c r="I99" s="299"/>
      <c r="J99" s="314">
        <f>-65.881+8.8+0.3</f>
        <v>-56.781000000000006</v>
      </c>
      <c r="K99" s="319"/>
      <c r="L99" s="299">
        <v>-57.6</v>
      </c>
      <c r="M99" s="299"/>
      <c r="N99" s="156"/>
      <c r="O99" s="412"/>
      <c r="Q99" s="303"/>
      <c r="R99" s="303"/>
      <c r="S99" s="304"/>
    </row>
    <row r="100" spans="1:19" s="120" customFormat="1">
      <c r="A100" s="118"/>
      <c r="B100" s="118" t="s">
        <v>97</v>
      </c>
      <c r="C100" s="118"/>
      <c r="D100" s="118"/>
      <c r="E100" s="118"/>
      <c r="F100" s="310">
        <f>5.361-0.282</f>
        <v>5.0789999999999997</v>
      </c>
      <c r="G100" s="319"/>
      <c r="H100" s="311">
        <v>3.6</v>
      </c>
      <c r="I100" s="299"/>
      <c r="J100" s="310">
        <v>20.300999999999998</v>
      </c>
      <c r="K100" s="319"/>
      <c r="L100" s="311">
        <v>10.5</v>
      </c>
      <c r="M100" s="299"/>
      <c r="N100" s="138"/>
      <c r="O100" s="413"/>
      <c r="Q100" s="303"/>
      <c r="R100" s="303"/>
      <c r="S100" s="304"/>
    </row>
    <row r="101" spans="1:19" s="120" customFormat="1">
      <c r="A101" s="118"/>
      <c r="B101" s="151" t="s">
        <v>96</v>
      </c>
      <c r="C101" s="151"/>
      <c r="D101" s="151"/>
      <c r="E101" s="118"/>
      <c r="F101" s="310">
        <f>1.759+0.282</f>
        <v>2.0409999999999999</v>
      </c>
      <c r="G101" s="319"/>
      <c r="H101" s="311">
        <v>3.1</v>
      </c>
      <c r="I101" s="299"/>
      <c r="J101" s="310">
        <v>6.4119999999999999</v>
      </c>
      <c r="K101" s="319"/>
      <c r="L101" s="311">
        <v>14.8</v>
      </c>
      <c r="M101" s="299"/>
      <c r="N101" s="138"/>
      <c r="O101" s="413"/>
      <c r="Q101" s="303"/>
      <c r="R101" s="303"/>
      <c r="S101" s="304"/>
    </row>
    <row r="102" spans="1:19" s="120" customFormat="1">
      <c r="A102" s="118"/>
      <c r="B102" s="151" t="s">
        <v>60</v>
      </c>
      <c r="C102" s="151"/>
      <c r="D102" s="151"/>
      <c r="E102" s="118"/>
      <c r="F102" s="333">
        <f>SUM(F99:F101)</f>
        <v>-7.4830000000000005</v>
      </c>
      <c r="G102" s="319"/>
      <c r="H102" s="327">
        <f>SUM(H99:H101)</f>
        <v>-7.5</v>
      </c>
      <c r="I102" s="317"/>
      <c r="J102" s="333">
        <f>SUM(J99:J101)</f>
        <v>-30.068000000000005</v>
      </c>
      <c r="K102" s="319"/>
      <c r="L102" s="327">
        <f>SUM(L99:L101)</f>
        <v>-32.299999999999997</v>
      </c>
      <c r="M102" s="317"/>
      <c r="N102" s="138"/>
      <c r="O102" s="279"/>
      <c r="Q102" s="148"/>
      <c r="R102" s="148"/>
    </row>
    <row r="103" spans="1:19" s="120" customFormat="1">
      <c r="A103" s="259"/>
      <c r="B103" s="118"/>
      <c r="C103" s="118"/>
      <c r="D103" s="118"/>
      <c r="E103" s="118"/>
      <c r="F103" s="392"/>
      <c r="G103" s="148"/>
      <c r="H103" s="148"/>
      <c r="I103" s="148"/>
      <c r="K103" s="146"/>
      <c r="L103" s="146"/>
      <c r="M103" s="146"/>
      <c r="N103" s="146"/>
      <c r="O103" s="148"/>
      <c r="P103" s="168"/>
      <c r="Q103" s="148"/>
      <c r="R103" s="148"/>
    </row>
    <row r="104" spans="1:19" s="120" customFormat="1">
      <c r="A104" s="119"/>
      <c r="B104" s="119"/>
      <c r="C104" s="119"/>
      <c r="D104" s="119"/>
      <c r="E104" s="118"/>
      <c r="F104" s="200"/>
      <c r="G104" s="148"/>
      <c r="H104" s="137"/>
      <c r="I104" s="137"/>
      <c r="K104" s="137"/>
      <c r="L104" s="137"/>
      <c r="M104" s="137"/>
      <c r="N104" s="137"/>
      <c r="O104" s="137"/>
      <c r="P104" s="279"/>
      <c r="Q104" s="137"/>
    </row>
    <row r="105" spans="1:19" s="120" customFormat="1" ht="15">
      <c r="A105" s="199" t="s">
        <v>240</v>
      </c>
      <c r="B105" s="118"/>
      <c r="C105" s="118"/>
      <c r="D105" s="118"/>
      <c r="E105" s="118"/>
      <c r="F105" s="185"/>
      <c r="G105" s="148"/>
      <c r="H105" s="148"/>
      <c r="I105" s="148"/>
      <c r="K105" s="146"/>
      <c r="L105" s="146"/>
      <c r="M105" s="146"/>
    </row>
    <row r="106" spans="1:19" s="120" customFormat="1" ht="13.5" thickBot="1">
      <c r="A106" s="123" t="s">
        <v>197</v>
      </c>
      <c r="B106" s="123"/>
      <c r="C106" s="123"/>
      <c r="D106" s="123"/>
      <c r="E106" s="123"/>
      <c r="F106" s="147"/>
      <c r="G106" s="147"/>
      <c r="H106" s="147"/>
      <c r="I106" s="147"/>
      <c r="K106" s="146"/>
      <c r="L106" s="138"/>
      <c r="M106" s="155"/>
    </row>
    <row r="107" spans="1:19" s="120" customFormat="1">
      <c r="A107" s="118"/>
      <c r="B107" s="118"/>
      <c r="C107" s="118"/>
      <c r="D107" s="118"/>
      <c r="E107" s="118"/>
      <c r="F107" s="529" t="str">
        <f>IS!F6</f>
        <v>Quarter ended</v>
      </c>
      <c r="G107" s="529"/>
      <c r="H107" s="529"/>
      <c r="I107" s="294"/>
      <c r="J107" s="529" t="str">
        <f>IS!J6</f>
        <v>Year ended</v>
      </c>
      <c r="K107" s="529"/>
      <c r="L107" s="529"/>
      <c r="M107" s="138"/>
    </row>
    <row r="108" spans="1:19" s="120" customFormat="1">
      <c r="A108" s="349" t="s">
        <v>0</v>
      </c>
      <c r="B108" s="118"/>
      <c r="C108" s="118"/>
      <c r="D108" s="118"/>
      <c r="E108" s="118"/>
      <c r="F108" s="528" t="str">
        <f>IS!F7</f>
        <v>December 31,</v>
      </c>
      <c r="G108" s="528"/>
      <c r="H108" s="528"/>
      <c r="I108" s="295"/>
      <c r="J108" s="528" t="str">
        <f>IS!J7</f>
        <v>December 31,</v>
      </c>
      <c r="K108" s="528"/>
      <c r="L108" s="528"/>
      <c r="M108" s="138"/>
    </row>
    <row r="109" spans="1:19" s="120" customFormat="1" ht="15.6" customHeight="1">
      <c r="A109" s="133" t="s">
        <v>163</v>
      </c>
      <c r="B109" s="151"/>
      <c r="C109" s="151"/>
      <c r="D109" s="151"/>
      <c r="E109" s="118"/>
      <c r="F109" s="145">
        <v>2014</v>
      </c>
      <c r="G109" s="144"/>
      <c r="H109" s="143">
        <v>2013</v>
      </c>
      <c r="I109" s="150"/>
      <c r="J109" s="145">
        <v>2014</v>
      </c>
      <c r="K109" s="144"/>
      <c r="L109" s="438">
        <v>2013</v>
      </c>
      <c r="M109" s="126"/>
    </row>
    <row r="110" spans="1:19" s="120" customFormat="1" ht="12" customHeight="1">
      <c r="A110" s="128"/>
      <c r="B110" s="119"/>
      <c r="C110" s="119"/>
      <c r="D110" s="119"/>
      <c r="E110" s="118"/>
      <c r="F110" s="290" t="s">
        <v>0</v>
      </c>
      <c r="G110" s="290"/>
      <c r="H110" s="290"/>
      <c r="I110" s="290"/>
      <c r="J110" s="290" t="s">
        <v>0</v>
      </c>
      <c r="K110" s="290"/>
      <c r="L110" s="288" t="s">
        <v>0</v>
      </c>
      <c r="M110" s="126"/>
      <c r="N110" s="162"/>
      <c r="O110" s="162"/>
      <c r="P110" s="162"/>
      <c r="Q110" s="162"/>
      <c r="R110" s="162"/>
      <c r="S110" s="162"/>
    </row>
    <row r="111" spans="1:19" s="120" customFormat="1">
      <c r="A111" s="118"/>
      <c r="B111" s="118" t="s">
        <v>95</v>
      </c>
      <c r="C111" s="118"/>
      <c r="D111" s="118"/>
      <c r="F111" s="310">
        <v>0.85099999999999998</v>
      </c>
      <c r="G111" s="334"/>
      <c r="H111" s="311">
        <v>0.6</v>
      </c>
      <c r="I111" s="299"/>
      <c r="J111" s="310">
        <v>2.2919999999999998</v>
      </c>
      <c r="K111" s="334"/>
      <c r="L111" s="311">
        <f>1.6</f>
        <v>1.6</v>
      </c>
      <c r="M111" s="301"/>
      <c r="N111" s="301"/>
      <c r="O111" s="492"/>
      <c r="P111" s="173"/>
      <c r="Q111" s="493"/>
      <c r="R111" s="493"/>
      <c r="S111" s="494"/>
    </row>
    <row r="112" spans="1:19" s="120" customFormat="1">
      <c r="A112" s="118"/>
      <c r="B112" s="33" t="s">
        <v>290</v>
      </c>
      <c r="C112" s="33"/>
      <c r="D112" s="33"/>
      <c r="F112" s="310">
        <v>0</v>
      </c>
      <c r="G112" s="319"/>
      <c r="H112" s="311">
        <v>0</v>
      </c>
      <c r="I112" s="299"/>
      <c r="J112" s="310">
        <v>-8.8000000000000007</v>
      </c>
      <c r="K112" s="319"/>
      <c r="L112" s="311">
        <v>0</v>
      </c>
      <c r="M112" s="130"/>
      <c r="N112" s="130"/>
      <c r="O112" s="414"/>
      <c r="P112" s="131"/>
      <c r="Q112" s="493"/>
      <c r="R112" s="493"/>
      <c r="S112" s="494"/>
    </row>
    <row r="113" spans="1:20" s="120" customFormat="1">
      <c r="A113" s="118"/>
      <c r="B113" s="33" t="s">
        <v>151</v>
      </c>
      <c r="C113" s="33"/>
      <c r="D113" s="33"/>
      <c r="F113" s="310">
        <v>-6.0250000000000004</v>
      </c>
      <c r="G113" s="319"/>
      <c r="H113" s="311">
        <v>-3.1</v>
      </c>
      <c r="I113" s="299"/>
      <c r="J113" s="310">
        <v>-13.405260999999999</v>
      </c>
      <c r="K113" s="319"/>
      <c r="L113" s="311">
        <v>-7.6</v>
      </c>
      <c r="M113" s="173"/>
      <c r="N113" s="173"/>
      <c r="O113" s="492"/>
      <c r="P113" s="173"/>
      <c r="Q113" s="493"/>
      <c r="R113" s="493"/>
      <c r="S113" s="494"/>
    </row>
    <row r="114" spans="1:20" s="120" customFormat="1" hidden="1">
      <c r="A114" s="118"/>
      <c r="B114" s="33" t="s">
        <v>179</v>
      </c>
      <c r="C114" s="33"/>
      <c r="D114" s="33"/>
      <c r="F114" s="310"/>
      <c r="G114" s="319"/>
      <c r="H114" s="311">
        <v>0</v>
      </c>
      <c r="I114" s="299"/>
      <c r="J114" s="310"/>
      <c r="K114" s="319"/>
      <c r="L114" s="311">
        <v>0</v>
      </c>
      <c r="M114" s="173"/>
      <c r="N114" s="173"/>
      <c r="O114" s="492"/>
      <c r="P114" s="173"/>
      <c r="Q114" s="493"/>
      <c r="R114" s="493"/>
      <c r="S114" s="494"/>
    </row>
    <row r="115" spans="1:20" s="120" customFormat="1">
      <c r="A115" s="118"/>
      <c r="B115" s="135" t="s">
        <v>94</v>
      </c>
      <c r="C115" s="171"/>
      <c r="D115" s="171"/>
      <c r="E115" s="135"/>
      <c r="F115" s="310">
        <f>-0.93-0.024-0.3</f>
        <v>-1.254</v>
      </c>
      <c r="G115" s="299"/>
      <c r="H115" s="311">
        <v>-3.5999999999999996</v>
      </c>
      <c r="I115" s="299"/>
      <c r="J115" s="310">
        <f>-5.489-0.755-0.032-0.3</f>
        <v>-6.5759999999999996</v>
      </c>
      <c r="K115" s="299"/>
      <c r="L115" s="311">
        <v>-1.5999999999999999</v>
      </c>
      <c r="M115" s="138"/>
      <c r="N115" s="142"/>
      <c r="O115" s="492"/>
      <c r="P115" s="162"/>
      <c r="Q115" s="493"/>
      <c r="R115" s="493"/>
      <c r="S115" s="494"/>
    </row>
    <row r="116" spans="1:20" s="120" customFormat="1">
      <c r="A116" s="118"/>
      <c r="B116" s="139" t="s">
        <v>60</v>
      </c>
      <c r="C116" s="151"/>
      <c r="D116" s="151"/>
      <c r="E116" s="118"/>
      <c r="F116" s="333">
        <f>SUM(F111:F115)</f>
        <v>-6.4280000000000008</v>
      </c>
      <c r="G116" s="319"/>
      <c r="H116" s="327">
        <f>SUM(H111:H115)</f>
        <v>-6.1</v>
      </c>
      <c r="I116" s="317"/>
      <c r="J116" s="333">
        <f>SUM(J111:J115)</f>
        <v>-26.489260999999999</v>
      </c>
      <c r="K116" s="319"/>
      <c r="L116" s="327">
        <f>SUM(L111:L115)</f>
        <v>-7.6</v>
      </c>
      <c r="M116" s="138"/>
      <c r="N116" s="138"/>
      <c r="O116" s="279"/>
      <c r="P116" s="162"/>
      <c r="Q116" s="141"/>
      <c r="R116" s="141"/>
      <c r="S116" s="162"/>
    </row>
    <row r="117" spans="1:20" s="120" customFormat="1" ht="6.75" customHeight="1">
      <c r="A117" s="259"/>
      <c r="B117" s="118"/>
      <c r="C117" s="118"/>
      <c r="D117" s="118"/>
      <c r="E117" s="118"/>
      <c r="F117" s="392"/>
      <c r="G117" s="148"/>
      <c r="H117" s="148"/>
      <c r="I117" s="148"/>
      <c r="J117" s="148"/>
      <c r="K117" s="146"/>
      <c r="L117" s="146"/>
      <c r="M117" s="146"/>
      <c r="N117" s="138"/>
      <c r="O117" s="146"/>
      <c r="P117" s="148"/>
      <c r="Q117" s="148"/>
      <c r="R117" s="148"/>
      <c r="S117" s="148"/>
    </row>
    <row r="118" spans="1:20" s="162" customFormat="1">
      <c r="A118" s="192" t="s">
        <v>293</v>
      </c>
      <c r="B118" s="191"/>
      <c r="C118" s="191"/>
      <c r="D118" s="191"/>
      <c r="E118" s="191"/>
      <c r="F118" s="138"/>
      <c r="G118" s="138"/>
      <c r="H118" s="138"/>
      <c r="I118" s="138"/>
      <c r="J118" s="138"/>
      <c r="K118" s="138"/>
      <c r="L118" s="138"/>
      <c r="M118" s="138"/>
      <c r="N118" s="138"/>
      <c r="O118" s="138"/>
      <c r="P118" s="138"/>
      <c r="Q118" s="138"/>
      <c r="R118" s="138"/>
      <c r="S118" s="138"/>
      <c r="T118" s="141"/>
    </row>
    <row r="119" spans="1:20" s="162" customFormat="1">
      <c r="A119" s="192"/>
      <c r="B119" s="191"/>
      <c r="C119" s="191"/>
      <c r="D119" s="191"/>
      <c r="E119" s="191"/>
      <c r="F119" s="138"/>
      <c r="G119" s="138"/>
      <c r="H119" s="138"/>
      <c r="I119" s="138"/>
      <c r="J119" s="138"/>
      <c r="K119" s="138"/>
      <c r="L119" s="138"/>
      <c r="M119" s="138"/>
      <c r="N119" s="138"/>
      <c r="O119" s="138"/>
      <c r="P119" s="138"/>
      <c r="Q119" s="138"/>
      <c r="R119" s="138"/>
      <c r="S119" s="138"/>
      <c r="T119" s="141"/>
    </row>
    <row r="120" spans="1:20" s="120" customFormat="1">
      <c r="A120" s="119"/>
      <c r="B120" s="119"/>
      <c r="C120" s="119"/>
      <c r="D120" s="119"/>
      <c r="E120" s="118"/>
      <c r="F120" s="200"/>
      <c r="G120" s="148"/>
      <c r="H120" s="137"/>
      <c r="I120" s="137"/>
      <c r="J120" s="137"/>
      <c r="K120" s="137"/>
      <c r="L120" s="137"/>
      <c r="M120" s="137"/>
      <c r="N120" s="137"/>
      <c r="O120" s="137"/>
      <c r="P120" s="137"/>
      <c r="Q120" s="137"/>
      <c r="R120" s="137"/>
    </row>
    <row r="121" spans="1:20" s="120" customFormat="1" ht="15">
      <c r="A121" s="199" t="s">
        <v>241</v>
      </c>
      <c r="B121" s="135"/>
      <c r="C121" s="135"/>
      <c r="D121" s="135"/>
      <c r="E121" s="198"/>
      <c r="F121" s="187" t="s">
        <v>0</v>
      </c>
      <c r="G121" s="197"/>
      <c r="H121" s="187" t="s">
        <v>0</v>
      </c>
      <c r="I121" s="187"/>
      <c r="J121" s="187"/>
      <c r="K121" s="188"/>
      <c r="L121" s="188"/>
      <c r="M121" s="188"/>
      <c r="N121" s="188"/>
      <c r="O121" s="188"/>
      <c r="P121" s="141"/>
      <c r="Q121" s="141"/>
      <c r="R121" s="141"/>
    </row>
    <row r="122" spans="1:20" s="120" customFormat="1" ht="13.5" thickBot="1">
      <c r="A122" s="158" t="s">
        <v>93</v>
      </c>
      <c r="B122" s="158"/>
      <c r="C122" s="158"/>
      <c r="D122" s="158"/>
      <c r="E122" s="158"/>
      <c r="F122" s="155"/>
      <c r="G122" s="155"/>
      <c r="H122" s="155"/>
      <c r="I122" s="155"/>
      <c r="J122" s="138"/>
      <c r="K122" s="138"/>
      <c r="L122" s="138"/>
      <c r="M122" s="138"/>
      <c r="N122" s="138"/>
      <c r="O122" s="138"/>
      <c r="P122" s="142"/>
      <c r="Q122" s="118"/>
    </row>
    <row r="123" spans="1:20" s="120" customFormat="1">
      <c r="A123" s="129" t="s">
        <v>0</v>
      </c>
      <c r="B123" s="130"/>
      <c r="C123" s="130"/>
      <c r="D123" s="130"/>
      <c r="E123" s="135"/>
      <c r="F123" s="528" t="str">
        <f>IS!F7</f>
        <v>December 31,</v>
      </c>
      <c r="G123" s="528"/>
      <c r="H123" s="528"/>
      <c r="I123" s="121"/>
      <c r="N123" s="122"/>
      <c r="O123" s="118"/>
      <c r="P123" s="195"/>
      <c r="Q123" s="141"/>
    </row>
    <row r="124" spans="1:20" s="120" customFormat="1">
      <c r="A124" s="134" t="s">
        <v>163</v>
      </c>
      <c r="B124" s="171"/>
      <c r="C124" s="171"/>
      <c r="D124" s="171"/>
      <c r="E124" s="135"/>
      <c r="F124" s="446">
        <v>2014</v>
      </c>
      <c r="G124" s="119"/>
      <c r="H124" s="438">
        <v>2013</v>
      </c>
      <c r="I124" s="150"/>
      <c r="L124" s="162"/>
      <c r="N124" s="119"/>
      <c r="O124" s="118"/>
      <c r="P124" s="195"/>
      <c r="Q124" s="141"/>
    </row>
    <row r="125" spans="1:20" s="120" customFormat="1">
      <c r="A125" s="129"/>
      <c r="B125" s="130"/>
      <c r="C125" s="130"/>
      <c r="D125" s="130"/>
      <c r="E125" s="135"/>
      <c r="F125" s="447"/>
      <c r="G125" s="119"/>
      <c r="H125" s="382"/>
      <c r="I125" s="382"/>
      <c r="L125" s="162"/>
      <c r="N125" s="119"/>
      <c r="O125" s="118"/>
      <c r="P125" s="195"/>
      <c r="Q125" s="141"/>
    </row>
    <row r="126" spans="1:20" s="120" customFormat="1" hidden="1">
      <c r="A126" s="130"/>
      <c r="B126" s="35" t="s">
        <v>92</v>
      </c>
      <c r="C126" s="35"/>
      <c r="D126" s="35"/>
      <c r="E126" s="130"/>
      <c r="F126" s="448">
        <v>0</v>
      </c>
      <c r="G126" s="119"/>
      <c r="H126" s="311">
        <v>0</v>
      </c>
      <c r="I126" s="138"/>
      <c r="L126" s="162"/>
      <c r="N126" s="119"/>
      <c r="O126" s="338"/>
      <c r="P126" s="195"/>
      <c r="Q126" s="138"/>
    </row>
    <row r="127" spans="1:20" s="120" customFormat="1">
      <c r="A127" s="130"/>
      <c r="B127" s="35" t="s">
        <v>91</v>
      </c>
      <c r="C127" s="35"/>
      <c r="D127" s="35"/>
      <c r="E127" s="130"/>
      <c r="F127" s="448">
        <v>0</v>
      </c>
      <c r="G127" s="119"/>
      <c r="H127" s="311">
        <v>27.6</v>
      </c>
      <c r="I127" s="138"/>
      <c r="L127" s="162"/>
      <c r="N127" s="119"/>
      <c r="O127" s="338"/>
      <c r="P127" s="195"/>
      <c r="Q127" s="138"/>
    </row>
    <row r="128" spans="1:20" s="120" customFormat="1">
      <c r="A128" s="130"/>
      <c r="B128" s="35" t="s">
        <v>90</v>
      </c>
      <c r="C128" s="35"/>
      <c r="D128" s="35"/>
      <c r="E128" s="130"/>
      <c r="F128" s="448">
        <v>11.315</v>
      </c>
      <c r="G128" s="119"/>
      <c r="H128" s="311">
        <v>20.5</v>
      </c>
      <c r="I128" s="138"/>
      <c r="L128" s="162"/>
      <c r="N128" s="119"/>
      <c r="O128" s="338"/>
      <c r="P128" s="195"/>
      <c r="Q128" s="138"/>
    </row>
    <row r="129" spans="1:19" s="120" customFormat="1">
      <c r="A129" s="130"/>
      <c r="B129" s="35" t="s">
        <v>89</v>
      </c>
      <c r="C129" s="35"/>
      <c r="D129" s="35"/>
      <c r="E129" s="130"/>
      <c r="F129" s="448">
        <v>17.879860999999998</v>
      </c>
      <c r="G129" s="119"/>
      <c r="H129" s="311">
        <v>32.1</v>
      </c>
      <c r="I129" s="138"/>
      <c r="L129" s="162"/>
      <c r="N129" s="119"/>
      <c r="O129" s="338"/>
      <c r="P129" s="195"/>
      <c r="Q129" s="138"/>
    </row>
    <row r="130" spans="1:19" s="120" customFormat="1">
      <c r="A130" s="130"/>
      <c r="B130" s="35" t="s">
        <v>131</v>
      </c>
      <c r="C130" s="35"/>
      <c r="D130" s="35"/>
      <c r="E130" s="130"/>
      <c r="F130" s="448">
        <v>29.137891</v>
      </c>
      <c r="G130" s="119"/>
      <c r="H130" s="311">
        <v>45.2</v>
      </c>
      <c r="I130" s="138"/>
      <c r="L130" s="162"/>
      <c r="N130" s="119"/>
      <c r="O130" s="338"/>
      <c r="P130" s="195"/>
      <c r="Q130" s="138"/>
    </row>
    <row r="131" spans="1:19" s="120" customFormat="1">
      <c r="A131" s="130"/>
      <c r="B131" s="35" t="s">
        <v>159</v>
      </c>
      <c r="C131" s="35"/>
      <c r="D131" s="35"/>
      <c r="E131" s="130"/>
      <c r="F131" s="448">
        <v>46.571361000000003</v>
      </c>
      <c r="G131" s="119"/>
      <c r="H131" s="311">
        <v>60.2</v>
      </c>
      <c r="I131" s="138"/>
      <c r="L131" s="162"/>
      <c r="N131" s="119"/>
      <c r="O131" s="338"/>
      <c r="P131" s="195"/>
      <c r="Q131" s="138"/>
    </row>
    <row r="132" spans="1:19" s="120" customFormat="1">
      <c r="A132" s="171"/>
      <c r="B132" s="38" t="s">
        <v>250</v>
      </c>
      <c r="C132" s="38"/>
      <c r="D132" s="38"/>
      <c r="E132" s="135"/>
      <c r="F132" s="449">
        <v>104.482679</v>
      </c>
      <c r="G132" s="119"/>
      <c r="H132" s="309">
        <v>0</v>
      </c>
      <c r="I132" s="138"/>
      <c r="L132" s="162"/>
      <c r="M132" s="120" t="s">
        <v>0</v>
      </c>
      <c r="N132" s="119"/>
      <c r="O132" s="338"/>
      <c r="P132" s="195"/>
      <c r="Q132" s="141"/>
    </row>
    <row r="133" spans="1:19" s="120" customFormat="1">
      <c r="A133" s="135"/>
      <c r="B133" s="135" t="s">
        <v>88</v>
      </c>
      <c r="C133" s="135"/>
      <c r="D133" s="135"/>
      <c r="E133" s="135"/>
      <c r="F133" s="318">
        <f>SUM(F126:F132)</f>
        <v>209.38679200000001</v>
      </c>
      <c r="G133" s="119"/>
      <c r="H133" s="299">
        <f>SUM(H126:H132)</f>
        <v>185.60000000000002</v>
      </c>
      <c r="I133" s="141"/>
      <c r="L133" s="162"/>
      <c r="N133" s="119"/>
      <c r="O133" s="142"/>
      <c r="P133" s="195"/>
      <c r="Q133" s="141"/>
    </row>
    <row r="134" spans="1:19" s="120" customFormat="1">
      <c r="A134" s="135"/>
      <c r="B134" s="135" t="s">
        <v>87</v>
      </c>
      <c r="C134" s="171"/>
      <c r="D134" s="171"/>
      <c r="E134" s="135"/>
      <c r="F134" s="318">
        <f>485.8075</f>
        <v>485.8075</v>
      </c>
      <c r="G134" s="119"/>
      <c r="H134" s="299">
        <f>390.5+0.8</f>
        <v>391.3</v>
      </c>
      <c r="I134" s="141"/>
      <c r="L134" s="162"/>
      <c r="N134" s="119"/>
      <c r="O134" s="338"/>
      <c r="P134" s="195"/>
      <c r="Q134" s="141"/>
    </row>
    <row r="135" spans="1:19" s="120" customFormat="1">
      <c r="A135" s="157"/>
      <c r="B135" s="157" t="s">
        <v>86</v>
      </c>
      <c r="C135" s="171"/>
      <c r="D135" s="171"/>
      <c r="E135" s="135"/>
      <c r="F135" s="450">
        <f>SUM(F133:F134)</f>
        <v>695.19429200000002</v>
      </c>
      <c r="G135" s="119"/>
      <c r="H135" s="327">
        <f>SUM(H133:H134)</f>
        <v>576.90000000000009</v>
      </c>
      <c r="I135" s="137"/>
      <c r="L135" s="162"/>
      <c r="N135" s="119"/>
      <c r="O135" s="118"/>
      <c r="P135" s="195"/>
      <c r="Q135" s="148"/>
    </row>
    <row r="136" spans="1:19" s="120" customFormat="1">
      <c r="A136" s="130"/>
      <c r="B136" s="130"/>
      <c r="C136" s="130"/>
      <c r="D136" s="130"/>
      <c r="E136" s="135"/>
      <c r="F136" s="137"/>
      <c r="G136" s="141"/>
      <c r="H136" s="137"/>
      <c r="I136" s="137"/>
      <c r="J136" s="137"/>
      <c r="K136" s="137"/>
      <c r="L136" s="137"/>
      <c r="M136" s="137"/>
      <c r="N136" s="137"/>
      <c r="O136" s="196"/>
      <c r="P136" s="279"/>
      <c r="Q136" s="118"/>
    </row>
    <row r="137" spans="1:19" s="120" customFormat="1">
      <c r="A137" s="118"/>
      <c r="B137" s="195"/>
      <c r="C137" s="195"/>
      <c r="D137" s="195"/>
      <c r="E137" s="118"/>
      <c r="F137" s="148"/>
      <c r="G137" s="148"/>
      <c r="H137" s="148"/>
      <c r="I137" s="148"/>
      <c r="J137" s="148"/>
      <c r="K137" s="146"/>
      <c r="L137" s="146"/>
      <c r="M137" s="146"/>
      <c r="N137" s="146"/>
      <c r="O137" s="148"/>
      <c r="P137" s="168"/>
      <c r="Q137" s="148"/>
    </row>
    <row r="138" spans="1:19" s="120" customFormat="1" ht="13.5" thickBot="1">
      <c r="A138" s="194" t="s">
        <v>136</v>
      </c>
      <c r="B138" s="158"/>
      <c r="C138" s="158"/>
      <c r="D138" s="158"/>
      <c r="E138" s="158"/>
      <c r="F138" s="147"/>
      <c r="G138" s="147"/>
      <c r="H138" s="155"/>
      <c r="I138" s="155"/>
      <c r="J138" s="155"/>
      <c r="K138" s="138"/>
      <c r="L138" s="138"/>
      <c r="M138" s="155"/>
      <c r="N138" s="138"/>
      <c r="O138" s="138"/>
      <c r="P138" s="184"/>
    </row>
    <row r="139" spans="1:19" s="120" customFormat="1">
      <c r="A139" s="119"/>
      <c r="B139" s="119"/>
      <c r="C139" s="119"/>
      <c r="D139" s="119"/>
      <c r="E139" s="119"/>
      <c r="F139" s="529" t="str">
        <f>IS!F6</f>
        <v>Quarter ended</v>
      </c>
      <c r="G139" s="529"/>
      <c r="H139" s="529"/>
      <c r="I139" s="154"/>
      <c r="J139" s="529" t="str">
        <f>IS!J6</f>
        <v>Year ended</v>
      </c>
      <c r="K139" s="529"/>
      <c r="L139" s="529"/>
      <c r="M139" s="153"/>
      <c r="N139" s="153"/>
      <c r="P139" s="184"/>
    </row>
    <row r="140" spans="1:19" s="120" customFormat="1">
      <c r="A140" s="118"/>
      <c r="B140" s="118"/>
      <c r="C140" s="118"/>
      <c r="D140" s="118"/>
      <c r="E140" s="118"/>
      <c r="F140" s="528" t="str">
        <f>IS!F7</f>
        <v>December 31,</v>
      </c>
      <c r="G140" s="528"/>
      <c r="H140" s="528"/>
      <c r="I140" s="152"/>
      <c r="J140" s="528" t="str">
        <f>IS!J7</f>
        <v>December 31,</v>
      </c>
      <c r="K140" s="528"/>
      <c r="L140" s="528"/>
      <c r="M140" s="122"/>
      <c r="N140" s="122"/>
      <c r="P140" s="184"/>
    </row>
    <row r="141" spans="1:19" s="120" customFormat="1">
      <c r="A141" s="133" t="s">
        <v>163</v>
      </c>
      <c r="B141" s="151"/>
      <c r="C141" s="151"/>
      <c r="D141" s="151"/>
      <c r="E141" s="118"/>
      <c r="F141" s="145">
        <f>+$F$35</f>
        <v>2014</v>
      </c>
      <c r="G141" s="144"/>
      <c r="H141" s="143">
        <f>+$H$35</f>
        <v>2013</v>
      </c>
      <c r="I141" s="150"/>
      <c r="J141" s="145">
        <f>+$F$35</f>
        <v>2014</v>
      </c>
      <c r="K141" s="144"/>
      <c r="L141" s="143">
        <f>+$H$35</f>
        <v>2013</v>
      </c>
      <c r="M141" s="144"/>
      <c r="N141" s="144"/>
      <c r="P141" s="184"/>
    </row>
    <row r="142" spans="1:19" s="120" customFormat="1">
      <c r="A142" s="161"/>
      <c r="B142" s="119"/>
      <c r="C142" s="119"/>
      <c r="D142" s="119"/>
      <c r="E142" s="118"/>
      <c r="F142" s="290" t="s">
        <v>0</v>
      </c>
      <c r="G142" s="290"/>
      <c r="H142" s="290"/>
      <c r="I142" s="290"/>
      <c r="J142" s="290" t="s">
        <v>0</v>
      </c>
      <c r="K142" s="290"/>
      <c r="L142" s="290"/>
      <c r="M142" s="290"/>
      <c r="N142" s="290"/>
      <c r="P142" s="290"/>
      <c r="Q142" s="162"/>
    </row>
    <row r="143" spans="1:19" s="120" customFormat="1">
      <c r="A143" s="118"/>
      <c r="B143" s="118" t="s">
        <v>193</v>
      </c>
      <c r="C143" s="118"/>
      <c r="D143" s="118"/>
      <c r="E143" s="118"/>
      <c r="F143" s="314">
        <f>F38</f>
        <v>86.356999999999999</v>
      </c>
      <c r="G143" s="299"/>
      <c r="H143" s="299">
        <f>H38</f>
        <v>94.3</v>
      </c>
      <c r="I143" s="299"/>
      <c r="J143" s="314">
        <f>J38</f>
        <v>290.709</v>
      </c>
      <c r="K143" s="299"/>
      <c r="L143" s="299">
        <f>L38</f>
        <v>360.5</v>
      </c>
      <c r="M143" s="140"/>
      <c r="N143" s="140"/>
      <c r="O143" s="337"/>
      <c r="P143" s="284"/>
      <c r="Q143" s="162"/>
      <c r="S143" s="118"/>
    </row>
    <row r="144" spans="1:19" s="120" customFormat="1">
      <c r="A144" s="118"/>
      <c r="B144" s="118" t="s">
        <v>85</v>
      </c>
      <c r="C144" s="118"/>
      <c r="D144" s="118"/>
      <c r="E144" s="118"/>
      <c r="F144" s="314">
        <f>F39</f>
        <v>120.026</v>
      </c>
      <c r="G144" s="299"/>
      <c r="H144" s="299">
        <f>H39</f>
        <v>99.2</v>
      </c>
      <c r="I144" s="299"/>
      <c r="J144" s="314">
        <f>J39</f>
        <v>309.02199999999999</v>
      </c>
      <c r="K144" s="299"/>
      <c r="L144" s="299">
        <f>L39</f>
        <v>311.3</v>
      </c>
      <c r="M144" s="141"/>
      <c r="N144" s="141"/>
      <c r="O144" s="337"/>
      <c r="P144" s="284"/>
      <c r="Q144" s="162"/>
      <c r="S144" s="118"/>
    </row>
    <row r="145" spans="1:22" s="120" customFormat="1">
      <c r="A145" s="118"/>
      <c r="B145" s="118" t="s">
        <v>84</v>
      </c>
      <c r="C145" s="118"/>
      <c r="D145" s="118"/>
      <c r="E145" s="118"/>
      <c r="F145" s="314">
        <f>-CF!F24</f>
        <v>57.9</v>
      </c>
      <c r="G145" s="299"/>
      <c r="H145" s="299">
        <f>-CF!H24</f>
        <v>111</v>
      </c>
      <c r="I145" s="299"/>
      <c r="J145" s="314">
        <f>-CF!J24</f>
        <v>344.2</v>
      </c>
      <c r="K145" s="299"/>
      <c r="L145" s="299">
        <f>-CF!L24</f>
        <v>373</v>
      </c>
      <c r="M145" s="141"/>
      <c r="N145" s="141"/>
      <c r="O145" s="337"/>
      <c r="P145" s="284"/>
      <c r="Q145" s="162"/>
      <c r="S145" s="118"/>
    </row>
    <row r="146" spans="1:22" s="120" customFormat="1">
      <c r="A146" s="118"/>
      <c r="B146" s="118" t="s">
        <v>83</v>
      </c>
      <c r="C146" s="118"/>
      <c r="D146" s="118"/>
      <c r="E146" s="118"/>
      <c r="F146" s="314">
        <f>F100</f>
        <v>5.0789999999999997</v>
      </c>
      <c r="G146" s="299"/>
      <c r="H146" s="299">
        <f>H100</f>
        <v>3.6</v>
      </c>
      <c r="I146" s="299"/>
      <c r="J146" s="314">
        <f>J100</f>
        <v>20.300999999999998</v>
      </c>
      <c r="K146" s="299"/>
      <c r="L146" s="299">
        <f>L100</f>
        <v>10.5</v>
      </c>
      <c r="M146" s="141"/>
      <c r="N146" s="141"/>
      <c r="O146" s="337"/>
      <c r="P146" s="284"/>
      <c r="Q146" s="162"/>
      <c r="S146" s="118"/>
    </row>
    <row r="147" spans="1:22" s="120" customFormat="1">
      <c r="A147" s="118"/>
      <c r="B147" s="118" t="s">
        <v>233</v>
      </c>
      <c r="C147" s="118"/>
      <c r="D147" s="118"/>
      <c r="E147" s="118"/>
      <c r="F147" s="314">
        <f>-F77</f>
        <v>17.218</v>
      </c>
      <c r="G147" s="299"/>
      <c r="H147" s="299">
        <f>-H77</f>
        <v>34.4</v>
      </c>
      <c r="I147" s="299"/>
      <c r="J147" s="314">
        <f>-J77</f>
        <v>98.046999999999997</v>
      </c>
      <c r="K147" s="299"/>
      <c r="L147" s="299">
        <f>-L77</f>
        <v>112.9</v>
      </c>
      <c r="M147" s="141"/>
      <c r="N147" s="141"/>
      <c r="O147" s="337"/>
      <c r="P147" s="513"/>
      <c r="Q147" s="162"/>
      <c r="S147" s="118"/>
    </row>
    <row r="148" spans="1:22" s="120" customFormat="1">
      <c r="A148" s="151"/>
      <c r="B148" s="151" t="s">
        <v>82</v>
      </c>
      <c r="C148" s="151"/>
      <c r="D148" s="151"/>
      <c r="E148" s="118"/>
      <c r="F148" s="308">
        <f>F79</f>
        <v>155.07</v>
      </c>
      <c r="G148" s="299"/>
      <c r="H148" s="309">
        <f>H79</f>
        <v>92.6</v>
      </c>
      <c r="I148" s="299"/>
      <c r="J148" s="308">
        <f>J79</f>
        <v>344.15</v>
      </c>
      <c r="K148" s="299"/>
      <c r="L148" s="309">
        <f>L79</f>
        <v>301.8</v>
      </c>
      <c r="M148" s="141"/>
      <c r="N148" s="141"/>
      <c r="O148" s="337"/>
      <c r="P148" s="284"/>
      <c r="Q148" s="162"/>
      <c r="S148" s="118"/>
    </row>
    <row r="149" spans="1:22" s="120" customFormat="1" ht="4.5" customHeight="1">
      <c r="A149" s="119"/>
      <c r="B149" s="130"/>
      <c r="C149" s="130"/>
      <c r="D149" s="130"/>
      <c r="E149" s="130"/>
      <c r="F149" s="193"/>
      <c r="G149" s="193"/>
      <c r="H149" s="193"/>
      <c r="I149" s="193"/>
      <c r="J149" s="193"/>
      <c r="K149" s="193"/>
      <c r="L149" s="193"/>
      <c r="M149" s="193"/>
      <c r="N149" s="193"/>
      <c r="O149" s="193"/>
      <c r="P149" s="285"/>
      <c r="Q149" s="162"/>
      <c r="S149" s="118"/>
    </row>
    <row r="150" spans="1:22" s="120" customFormat="1">
      <c r="A150" s="192" t="s">
        <v>63</v>
      </c>
      <c r="B150" s="191" t="s">
        <v>158</v>
      </c>
      <c r="C150" s="191"/>
      <c r="D150" s="191"/>
      <c r="E150" s="191"/>
      <c r="F150" s="142"/>
      <c r="G150" s="138"/>
      <c r="H150" s="188"/>
      <c r="I150" s="188"/>
      <c r="J150" s="188"/>
      <c r="K150" s="188"/>
      <c r="L150" s="188"/>
      <c r="M150" s="188"/>
      <c r="N150" s="188"/>
      <c r="O150" s="138"/>
      <c r="P150" s="184"/>
      <c r="Q150" s="162"/>
      <c r="R150" s="138"/>
      <c r="S150" s="148"/>
    </row>
    <row r="151" spans="1:22" s="120" customFormat="1">
      <c r="A151" s="192" t="s">
        <v>81</v>
      </c>
      <c r="B151" s="191" t="s">
        <v>166</v>
      </c>
      <c r="C151" s="191"/>
      <c r="D151" s="191"/>
      <c r="E151" s="191"/>
      <c r="F151" s="138"/>
      <c r="G151" s="138"/>
      <c r="H151" s="138"/>
      <c r="I151" s="138"/>
      <c r="J151" s="138"/>
      <c r="K151" s="138"/>
      <c r="L151" s="138"/>
      <c r="M151" s="138"/>
      <c r="N151" s="138"/>
      <c r="O151" s="138"/>
      <c r="P151" s="138"/>
      <c r="Q151" s="138"/>
      <c r="R151" s="138"/>
      <c r="S151" s="138"/>
      <c r="T151" s="148"/>
    </row>
    <row r="152" spans="1:22" s="120" customFormat="1">
      <c r="A152" s="192" t="s">
        <v>80</v>
      </c>
      <c r="B152" s="191" t="s">
        <v>252</v>
      </c>
      <c r="C152" s="191"/>
      <c r="D152" s="191"/>
      <c r="E152" s="191"/>
      <c r="F152" s="138"/>
      <c r="G152" s="138"/>
      <c r="H152" s="138"/>
      <c r="I152" s="138"/>
      <c r="J152" s="138"/>
      <c r="K152" s="138"/>
      <c r="L152" s="138"/>
      <c r="M152" s="138"/>
      <c r="N152" s="138"/>
      <c r="O152" s="138"/>
      <c r="P152" s="138"/>
      <c r="Q152" s="138"/>
      <c r="R152" s="138"/>
      <c r="S152" s="138"/>
      <c r="U152" s="148"/>
      <c r="V152" s="118"/>
    </row>
    <row r="153" spans="1:22" s="120" customFormat="1">
      <c r="A153" s="192"/>
      <c r="B153" s="191"/>
      <c r="C153" s="191"/>
      <c r="D153" s="191"/>
      <c r="E153" s="191"/>
      <c r="F153" s="138"/>
      <c r="G153" s="138"/>
      <c r="H153" s="138"/>
      <c r="I153" s="138"/>
      <c r="J153" s="138"/>
      <c r="K153" s="138"/>
      <c r="L153" s="138"/>
      <c r="M153" s="138"/>
      <c r="N153" s="138"/>
      <c r="O153" s="138"/>
      <c r="P153" s="138"/>
      <c r="Q153" s="138"/>
      <c r="R153" s="138"/>
      <c r="S153" s="138"/>
      <c r="T153" s="138"/>
    </row>
    <row r="154" spans="1:22" s="120" customFormat="1">
      <c r="A154" s="192"/>
      <c r="B154" s="191"/>
      <c r="C154" s="191"/>
      <c r="D154" s="191"/>
      <c r="E154" s="191"/>
      <c r="F154" s="138"/>
      <c r="G154" s="138"/>
      <c r="H154" s="138"/>
      <c r="I154" s="138"/>
      <c r="J154" s="138"/>
      <c r="K154" s="138"/>
      <c r="L154" s="138"/>
      <c r="M154" s="138"/>
      <c r="N154" s="138"/>
      <c r="O154" s="138"/>
      <c r="P154" s="138"/>
      <c r="Q154" s="138"/>
      <c r="R154" s="138"/>
      <c r="S154" s="138"/>
      <c r="T154" s="138"/>
    </row>
    <row r="155" spans="1:22" s="120" customFormat="1" ht="15">
      <c r="A155" s="166" t="s">
        <v>242</v>
      </c>
      <c r="B155" s="118"/>
      <c r="C155" s="118"/>
      <c r="D155" s="118"/>
      <c r="E155" s="118"/>
      <c r="F155" s="168"/>
      <c r="G155" s="148"/>
      <c r="H155" s="148"/>
      <c r="I155" s="138"/>
      <c r="J155" s="138"/>
      <c r="K155" s="138"/>
      <c r="L155" s="138"/>
      <c r="M155" s="138"/>
      <c r="N155" s="138"/>
      <c r="O155" s="138"/>
      <c r="P155" s="142"/>
      <c r="Q155" s="138"/>
      <c r="R155" s="138"/>
      <c r="S155" s="138"/>
    </row>
    <row r="156" spans="1:22" s="120" customFormat="1" ht="13.5" thickBot="1">
      <c r="A156" s="123" t="s">
        <v>137</v>
      </c>
      <c r="B156" s="123"/>
      <c r="C156" s="123"/>
      <c r="D156" s="123"/>
      <c r="E156" s="123"/>
      <c r="F156" s="147"/>
      <c r="G156" s="147"/>
      <c r="H156" s="147"/>
      <c r="I156" s="155"/>
      <c r="J156" s="138"/>
      <c r="K156" s="138"/>
      <c r="L156" s="138"/>
      <c r="M156" s="138"/>
      <c r="N156" s="138"/>
      <c r="O156" s="138"/>
      <c r="P156" s="142"/>
      <c r="Q156" s="138"/>
      <c r="R156" s="138"/>
      <c r="S156" s="138"/>
    </row>
    <row r="157" spans="1:22" s="120" customFormat="1">
      <c r="A157" s="118"/>
      <c r="B157" s="118"/>
      <c r="C157" s="118"/>
      <c r="D157" s="118"/>
      <c r="E157" s="118"/>
      <c r="F157" s="528" t="str">
        <f>+$F$34</f>
        <v>December 31,</v>
      </c>
      <c r="G157" s="528"/>
      <c r="H157" s="528"/>
      <c r="I157" s="138"/>
      <c r="J157" s="138"/>
      <c r="K157" s="300"/>
      <c r="L157" s="138"/>
      <c r="N157" s="138"/>
      <c r="O157" s="138"/>
      <c r="P157" s="142"/>
      <c r="Q157" s="138"/>
      <c r="R157" s="138"/>
      <c r="S157" s="138"/>
    </row>
    <row r="158" spans="1:22" s="120" customFormat="1">
      <c r="A158" s="133" t="s">
        <v>163</v>
      </c>
      <c r="B158" s="133"/>
      <c r="C158" s="133"/>
      <c r="D158" s="133"/>
      <c r="E158" s="118"/>
      <c r="F158" s="145">
        <f>+$F$35</f>
        <v>2014</v>
      </c>
      <c r="G158" s="144"/>
      <c r="H158" s="143">
        <v>2013</v>
      </c>
      <c r="I158" s="138"/>
      <c r="J158" s="138"/>
      <c r="K158" s="150"/>
      <c r="L158" s="138"/>
      <c r="N158" s="138"/>
      <c r="O158" s="138"/>
      <c r="P158" s="142"/>
      <c r="Q158" s="138"/>
      <c r="R158" s="138"/>
      <c r="S158" s="138"/>
    </row>
    <row r="159" spans="1:22" s="120" customFormat="1">
      <c r="A159" s="128"/>
      <c r="B159" s="128"/>
      <c r="C159" s="128"/>
      <c r="D159" s="128"/>
      <c r="E159" s="118"/>
      <c r="F159" s="383" t="s">
        <v>0</v>
      </c>
      <c r="G159" s="383"/>
      <c r="H159" s="383"/>
      <c r="I159" s="383"/>
      <c r="J159" s="138"/>
      <c r="K159" s="386"/>
      <c r="L159" s="138"/>
      <c r="N159" s="138"/>
      <c r="O159" s="138"/>
      <c r="P159" s="142"/>
      <c r="Q159" s="138"/>
      <c r="R159" s="138"/>
      <c r="S159" s="138"/>
    </row>
    <row r="160" spans="1:22" s="120" customFormat="1">
      <c r="A160" s="118"/>
      <c r="B160" s="118" t="s">
        <v>3</v>
      </c>
      <c r="C160" s="118"/>
      <c r="D160" s="118"/>
      <c r="E160" s="118"/>
      <c r="F160" s="314">
        <f>'OCI &amp; BS'!G40</f>
        <v>54.698917000000002</v>
      </c>
      <c r="G160" s="321"/>
      <c r="H160" s="299">
        <f>'OCI &amp; BS'!I40</f>
        <v>263.8</v>
      </c>
      <c r="I160" s="138"/>
      <c r="J160" s="138"/>
      <c r="K160" s="311"/>
      <c r="L160" s="138"/>
      <c r="N160" s="313"/>
      <c r="O160" s="339"/>
      <c r="P160" s="142"/>
      <c r="Q160" s="138"/>
      <c r="R160" s="138"/>
      <c r="S160" s="138"/>
    </row>
    <row r="161" spans="1:20" s="120" customFormat="1">
      <c r="A161" s="118"/>
      <c r="B161" s="118" t="s">
        <v>62</v>
      </c>
      <c r="C161" s="118"/>
      <c r="D161" s="118"/>
      <c r="E161" s="118"/>
      <c r="F161" s="314">
        <f>'OCI &amp; BS'!G41+'OCI &amp; BS'!G49</f>
        <v>92.206267999999994</v>
      </c>
      <c r="G161" s="321"/>
      <c r="H161" s="299">
        <f>'OCI &amp; BS'!I41+'OCI &amp; BS'!I49</f>
        <v>89.399999999999991</v>
      </c>
      <c r="I161" s="138"/>
      <c r="J161" s="138"/>
      <c r="K161" s="311"/>
      <c r="L161" s="138"/>
      <c r="N161" s="313"/>
      <c r="O161" s="339"/>
      <c r="P161" s="142"/>
      <c r="Q161" s="138"/>
      <c r="R161" s="138"/>
      <c r="S161" s="138"/>
    </row>
    <row r="162" spans="1:20" s="120" customFormat="1">
      <c r="A162" s="118"/>
      <c r="B162" s="118" t="s">
        <v>61</v>
      </c>
      <c r="C162" s="118"/>
      <c r="D162" s="118"/>
      <c r="E162" s="118"/>
      <c r="F162" s="314">
        <v>14.153</v>
      </c>
      <c r="G162" s="321"/>
      <c r="H162" s="299">
        <v>20.9</v>
      </c>
      <c r="I162" s="138"/>
      <c r="J162" s="138"/>
      <c r="K162" s="311"/>
      <c r="L162" s="138"/>
      <c r="N162" s="313"/>
      <c r="O162" s="340"/>
      <c r="P162" s="142"/>
      <c r="Q162" s="138"/>
      <c r="R162" s="138"/>
      <c r="S162" s="138"/>
    </row>
    <row r="163" spans="1:20" s="120" customFormat="1">
      <c r="A163" s="118"/>
      <c r="B163" s="118" t="s">
        <v>295</v>
      </c>
      <c r="C163" s="118"/>
      <c r="D163" s="118"/>
      <c r="E163" s="118"/>
      <c r="F163" s="314">
        <f>-'OCI &amp; BS'!G59</f>
        <v>-24.843</v>
      </c>
      <c r="G163" s="321"/>
      <c r="H163" s="299">
        <f>-'OCI &amp; BS'!I59</f>
        <v>-10.8</v>
      </c>
      <c r="I163" s="138"/>
      <c r="J163" s="138"/>
      <c r="K163" s="311"/>
      <c r="L163" s="138"/>
      <c r="N163" s="313"/>
      <c r="O163" s="339"/>
      <c r="P163" s="142"/>
      <c r="Q163" s="138"/>
      <c r="R163" s="138"/>
      <c r="S163" s="138"/>
    </row>
    <row r="164" spans="1:20" s="120" customFormat="1">
      <c r="A164" s="118"/>
      <c r="B164" s="118" t="s">
        <v>292</v>
      </c>
      <c r="C164" s="118"/>
      <c r="D164" s="118"/>
      <c r="E164" s="118"/>
      <c r="F164" s="314">
        <f>-'OCI &amp; BS'!G66</f>
        <v>-1160.1079999999999</v>
      </c>
      <c r="G164" s="321"/>
      <c r="H164" s="299">
        <f>-'OCI &amp; BS'!I66</f>
        <v>-1019.6</v>
      </c>
      <c r="I164" s="138"/>
      <c r="J164" s="138"/>
      <c r="K164" s="311"/>
      <c r="L164" s="138"/>
      <c r="N164" s="313"/>
      <c r="O164" s="339"/>
      <c r="P164" s="142"/>
      <c r="Q164" s="138"/>
      <c r="R164" s="138"/>
      <c r="S164" s="138"/>
    </row>
    <row r="165" spans="1:20" s="120" customFormat="1">
      <c r="A165" s="118"/>
      <c r="B165" s="118" t="s">
        <v>203</v>
      </c>
      <c r="C165" s="151"/>
      <c r="D165" s="151"/>
      <c r="E165" s="118"/>
      <c r="F165" s="314">
        <v>-24.065999999999999</v>
      </c>
      <c r="G165" s="321"/>
      <c r="H165" s="299">
        <v>-10.4</v>
      </c>
      <c r="I165" s="138"/>
      <c r="J165" s="138"/>
      <c r="K165" s="311"/>
      <c r="L165" s="138"/>
      <c r="N165" s="313"/>
      <c r="O165" s="340"/>
      <c r="P165" s="142"/>
      <c r="Q165" s="138"/>
      <c r="R165" s="138"/>
      <c r="S165" s="138"/>
    </row>
    <row r="166" spans="1:20" s="120" customFormat="1">
      <c r="A166" s="139"/>
      <c r="B166" s="139" t="s">
        <v>60</v>
      </c>
      <c r="C166" s="151"/>
      <c r="D166" s="151"/>
      <c r="E166" s="118"/>
      <c r="F166" s="333">
        <f>SUM(F160:F165)</f>
        <v>-1047.958815</v>
      </c>
      <c r="G166" s="319"/>
      <c r="H166" s="327">
        <f>SUM(H160:H165)</f>
        <v>-666.7</v>
      </c>
      <c r="I166" s="138"/>
      <c r="J166" s="138"/>
      <c r="K166" s="317"/>
      <c r="L166" s="138"/>
      <c r="N166" s="316"/>
      <c r="O166" s="138"/>
      <c r="P166" s="142"/>
      <c r="Q166" s="138"/>
      <c r="R166" s="138"/>
      <c r="S166" s="138"/>
    </row>
    <row r="167" spans="1:20" s="120" customFormat="1">
      <c r="A167" s="192"/>
      <c r="B167" s="191"/>
      <c r="C167" s="191"/>
      <c r="D167" s="191"/>
      <c r="E167" s="191"/>
      <c r="F167" s="138"/>
      <c r="G167" s="138"/>
      <c r="H167" s="138"/>
      <c r="I167" s="138"/>
      <c r="J167" s="138"/>
      <c r="K167" s="138"/>
      <c r="L167" s="138"/>
      <c r="M167" s="138"/>
      <c r="N167" s="138"/>
      <c r="O167" s="138"/>
      <c r="P167" s="142"/>
      <c r="Q167" s="138"/>
      <c r="R167" s="138"/>
      <c r="S167" s="138"/>
    </row>
    <row r="168" spans="1:20" s="120" customFormat="1">
      <c r="A168" s="192" t="s">
        <v>294</v>
      </c>
      <c r="B168" s="464"/>
      <c r="C168" s="464"/>
      <c r="D168" s="464"/>
      <c r="E168" s="464"/>
      <c r="F168" s="142"/>
      <c r="G168" s="142"/>
      <c r="H168" s="142"/>
      <c r="I168" s="138"/>
      <c r="J168" s="138"/>
      <c r="K168" s="138"/>
      <c r="L168" s="138"/>
      <c r="M168" s="138"/>
      <c r="N168" s="138"/>
      <c r="O168" s="138"/>
      <c r="P168" s="138"/>
      <c r="Q168" s="138"/>
      <c r="R168" s="138"/>
      <c r="S168" s="138"/>
      <c r="T168" s="138"/>
    </row>
    <row r="169" spans="1:20" s="120" customFormat="1">
      <c r="A169" s="463"/>
      <c r="B169" s="191" t="s">
        <v>311</v>
      </c>
      <c r="C169" s="464"/>
      <c r="D169" s="464"/>
      <c r="E169" s="464"/>
      <c r="F169" s="142"/>
      <c r="G169" s="142"/>
      <c r="H169" s="142"/>
      <c r="I169" s="138"/>
      <c r="J169" s="138"/>
      <c r="K169" s="138"/>
      <c r="L169" s="138"/>
      <c r="M169" s="138"/>
      <c r="N169" s="138"/>
      <c r="O169" s="138"/>
      <c r="P169" s="138"/>
      <c r="Q169" s="138"/>
      <c r="R169" s="138"/>
      <c r="S169" s="138"/>
      <c r="T169" s="138"/>
    </row>
    <row r="170" spans="1:20" s="120" customFormat="1">
      <c r="A170" s="192"/>
      <c r="B170" s="191" t="s">
        <v>0</v>
      </c>
      <c r="C170" s="191"/>
      <c r="D170" s="191"/>
      <c r="E170" s="191"/>
      <c r="F170" s="138"/>
      <c r="G170" s="138"/>
      <c r="H170" s="138"/>
      <c r="I170" s="138"/>
      <c r="J170" s="138"/>
      <c r="K170" s="138"/>
      <c r="L170" s="138"/>
      <c r="M170" s="138"/>
      <c r="N170" s="138"/>
      <c r="O170" s="138"/>
      <c r="P170" s="138"/>
      <c r="Q170" s="138"/>
      <c r="R170" s="138"/>
      <c r="S170" s="138"/>
      <c r="T170" s="138"/>
    </row>
    <row r="171" spans="1:20" s="120" customFormat="1">
      <c r="A171" s="192"/>
      <c r="B171" s="191"/>
      <c r="C171" s="191"/>
      <c r="D171" s="191"/>
      <c r="E171" s="191"/>
      <c r="F171" s="138"/>
      <c r="G171" s="138"/>
      <c r="H171" s="138"/>
      <c r="I171" s="138"/>
      <c r="J171" s="138"/>
      <c r="K171" s="138"/>
      <c r="L171" s="138"/>
      <c r="M171" s="138"/>
      <c r="N171" s="138"/>
      <c r="O171" s="138"/>
      <c r="P171" s="138"/>
      <c r="Q171" s="138"/>
      <c r="R171" s="138"/>
      <c r="S171" s="138"/>
      <c r="T171" s="138"/>
    </row>
    <row r="172" spans="1:20" s="120" customFormat="1" ht="15">
      <c r="A172" s="186" t="s">
        <v>243</v>
      </c>
      <c r="B172" s="118"/>
      <c r="C172" s="118"/>
      <c r="D172" s="118"/>
      <c r="E172" s="159"/>
      <c r="F172" s="185"/>
      <c r="G172" s="185"/>
      <c r="H172" s="185"/>
      <c r="I172" s="185"/>
      <c r="J172" s="185"/>
      <c r="K172" s="183"/>
      <c r="L172" s="183"/>
      <c r="M172" s="183"/>
      <c r="N172" s="188"/>
      <c r="O172" s="183"/>
      <c r="P172" s="185"/>
      <c r="Q172" s="185"/>
      <c r="R172" s="185"/>
      <c r="S172" s="185"/>
      <c r="T172" s="164"/>
    </row>
    <row r="173" spans="1:20" ht="13.5" customHeight="1">
      <c r="A173" s="402" t="s">
        <v>191</v>
      </c>
    </row>
    <row r="174" spans="1:20">
      <c r="A174" s="402" t="s">
        <v>273</v>
      </c>
      <c r="B174" s="402"/>
      <c r="C174" s="402"/>
      <c r="D174" s="402"/>
    </row>
    <row r="175" spans="1:20">
      <c r="A175" s="402" t="s">
        <v>272</v>
      </c>
      <c r="B175" s="402"/>
      <c r="C175" s="402"/>
      <c r="D175" s="402"/>
    </row>
    <row r="176" spans="1:20">
      <c r="A176" s="402"/>
      <c r="B176" s="402"/>
      <c r="C176" s="402"/>
      <c r="D176" s="402"/>
    </row>
    <row r="177" spans="1:21" ht="13.5" thickBot="1">
      <c r="A177" s="403" t="s">
        <v>204</v>
      </c>
      <c r="B177" s="403"/>
      <c r="C177" s="403"/>
      <c r="D177" s="403"/>
      <c r="E177" s="123"/>
      <c r="F177" s="123"/>
      <c r="G177" s="123"/>
      <c r="H177" s="123"/>
      <c r="I177" s="123"/>
      <c r="J177" s="123"/>
      <c r="K177" s="123"/>
      <c r="L177" s="123"/>
      <c r="M177" s="400"/>
      <c r="N177" s="158"/>
    </row>
    <row r="178" spans="1:21">
      <c r="A178" s="408"/>
      <c r="B178" s="408"/>
      <c r="C178" s="408"/>
      <c r="D178" s="532" t="s">
        <v>186</v>
      </c>
      <c r="E178" s="532"/>
      <c r="F178" s="532"/>
      <c r="G178" s="119"/>
      <c r="H178" s="526" t="s">
        <v>190</v>
      </c>
      <c r="I178" s="526"/>
      <c r="J178" s="526"/>
      <c r="L178" s="526" t="s">
        <v>187</v>
      </c>
      <c r="M178" s="526"/>
      <c r="N178" s="526"/>
      <c r="T178" s="135"/>
      <c r="U178" s="135"/>
    </row>
    <row r="179" spans="1:21">
      <c r="A179" s="135"/>
      <c r="B179" s="135"/>
      <c r="C179" s="135"/>
      <c r="D179" s="531" t="s">
        <v>180</v>
      </c>
      <c r="E179" s="531"/>
      <c r="F179" s="531"/>
      <c r="G179" s="409"/>
      <c r="H179" s="531" t="s">
        <v>188</v>
      </c>
      <c r="I179" s="531"/>
      <c r="J179" s="531"/>
      <c r="L179" s="531" t="s">
        <v>180</v>
      </c>
      <c r="M179" s="531"/>
      <c r="N179" s="531"/>
      <c r="T179" s="135"/>
      <c r="U179" s="135"/>
    </row>
    <row r="180" spans="1:21">
      <c r="A180" s="135"/>
      <c r="B180" s="135"/>
      <c r="C180" s="135"/>
      <c r="D180" s="530" t="s">
        <v>2</v>
      </c>
      <c r="E180" s="530"/>
      <c r="F180" s="530"/>
      <c r="G180" s="409"/>
      <c r="H180" s="530" t="str">
        <f>D180</f>
        <v>December 31,</v>
      </c>
      <c r="I180" s="530"/>
      <c r="J180" s="530"/>
      <c r="L180" s="530" t="str">
        <f>D180</f>
        <v>December 31,</v>
      </c>
      <c r="M180" s="530"/>
      <c r="N180" s="530"/>
      <c r="T180" s="135"/>
      <c r="U180" s="135"/>
    </row>
    <row r="181" spans="1:21">
      <c r="A181" s="134" t="s">
        <v>163</v>
      </c>
      <c r="B181" s="134"/>
      <c r="C181" s="129"/>
      <c r="D181" s="406">
        <v>2014</v>
      </c>
      <c r="F181" s="401">
        <v>2013</v>
      </c>
      <c r="G181" s="144"/>
      <c r="H181" s="406">
        <v>2014</v>
      </c>
      <c r="I181" s="135"/>
      <c r="J181" s="401">
        <v>2013</v>
      </c>
      <c r="K181" s="144"/>
      <c r="L181" s="406">
        <v>2014</v>
      </c>
      <c r="M181" s="135"/>
      <c r="N181" s="401">
        <v>2013</v>
      </c>
      <c r="O181" s="150"/>
      <c r="P181" s="411"/>
      <c r="T181" s="135"/>
      <c r="U181" s="135"/>
    </row>
    <row r="182" spans="1:21">
      <c r="D182" s="407"/>
      <c r="H182" s="405"/>
      <c r="L182" s="405"/>
      <c r="M182" s="118"/>
      <c r="N182" s="118"/>
      <c r="T182" s="135"/>
      <c r="U182" s="135"/>
    </row>
    <row r="183" spans="1:21">
      <c r="A183" s="135" t="s">
        <v>181</v>
      </c>
      <c r="B183" s="135"/>
      <c r="C183" s="135"/>
      <c r="D183" s="314">
        <v>-6.5297083300000001</v>
      </c>
      <c r="E183" s="299"/>
      <c r="F183" s="299">
        <v>-1.5244107</v>
      </c>
      <c r="G183" s="299"/>
      <c r="H183" s="314">
        <v>-6.5297083300000001</v>
      </c>
      <c r="I183" s="299"/>
      <c r="J183" s="299">
        <v>-1.5244107</v>
      </c>
      <c r="K183" s="299"/>
      <c r="L183" s="314">
        <v>32.920232429999999</v>
      </c>
      <c r="M183" s="299"/>
      <c r="N183" s="299">
        <v>51.393597459999995</v>
      </c>
      <c r="T183" s="135"/>
      <c r="U183" s="135"/>
    </row>
    <row r="184" spans="1:21">
      <c r="A184" s="171" t="s">
        <v>182</v>
      </c>
      <c r="B184" s="171"/>
      <c r="C184" s="135"/>
      <c r="D184" s="308">
        <v>0.94105516999999994</v>
      </c>
      <c r="E184" s="299"/>
      <c r="F184" s="309">
        <v>2.4996565099999999</v>
      </c>
      <c r="G184" s="299"/>
      <c r="H184" s="308">
        <v>0.94105516999999994</v>
      </c>
      <c r="I184" s="299"/>
      <c r="J184" s="309">
        <v>2.4996565099999999</v>
      </c>
      <c r="K184" s="299"/>
      <c r="L184" s="308">
        <v>124.68620815000001</v>
      </c>
      <c r="M184" s="299"/>
      <c r="N184" s="309">
        <v>136.82063859000002</v>
      </c>
      <c r="T184" s="135"/>
      <c r="U184" s="135"/>
    </row>
    <row r="185" spans="1:21">
      <c r="A185" s="171" t="s">
        <v>189</v>
      </c>
      <c r="B185" s="171"/>
      <c r="C185" s="135"/>
      <c r="D185" s="410">
        <v>-5.5886531599999998</v>
      </c>
      <c r="E185" s="335"/>
      <c r="F185" s="326">
        <v>0.97524580999999988</v>
      </c>
      <c r="G185" s="335"/>
      <c r="H185" s="410">
        <v>-5.5886531599999998</v>
      </c>
      <c r="I185" s="335"/>
      <c r="J185" s="326">
        <v>0.97524580999999988</v>
      </c>
      <c r="K185" s="335"/>
      <c r="L185" s="410">
        <v>157.60644058000003</v>
      </c>
      <c r="M185" s="335"/>
      <c r="N185" s="326">
        <v>188.21423605000001</v>
      </c>
      <c r="P185" s="195"/>
      <c r="T185" s="135"/>
      <c r="U185" s="135"/>
    </row>
    <row r="186" spans="1:21">
      <c r="A186" s="135"/>
      <c r="B186" s="135"/>
      <c r="C186" s="135"/>
      <c r="D186" s="314"/>
      <c r="E186" s="299"/>
      <c r="F186" s="299"/>
      <c r="G186" s="299"/>
      <c r="H186" s="314"/>
      <c r="I186" s="299"/>
      <c r="J186" s="299"/>
      <c r="K186" s="299"/>
      <c r="L186" s="314"/>
      <c r="M186" s="299"/>
      <c r="N186" s="299"/>
      <c r="T186" s="135"/>
      <c r="U186" s="135"/>
    </row>
    <row r="187" spans="1:21" ht="12.75" hidden="1" customHeight="1">
      <c r="A187" s="135" t="s">
        <v>183</v>
      </c>
      <c r="B187" s="135"/>
      <c r="C187" s="135"/>
      <c r="D187" s="310">
        <v>0</v>
      </c>
      <c r="E187" s="311"/>
      <c r="F187" s="311">
        <v>0</v>
      </c>
      <c r="G187" s="311"/>
      <c r="H187" s="310">
        <v>0</v>
      </c>
      <c r="I187" s="311"/>
      <c r="J187" s="311">
        <v>0</v>
      </c>
      <c r="K187" s="311"/>
      <c r="L187" s="310">
        <v>0</v>
      </c>
      <c r="M187" s="311"/>
      <c r="N187" s="311">
        <v>0</v>
      </c>
      <c r="T187" s="135"/>
      <c r="U187" s="135"/>
    </row>
    <row r="188" spans="1:21" customFormat="1">
      <c r="A188" s="135" t="s">
        <v>198</v>
      </c>
      <c r="B188" s="135"/>
      <c r="C188" s="135"/>
      <c r="D188" s="308">
        <v>-0.59481108000000016</v>
      </c>
      <c r="E188" s="299"/>
      <c r="F188" s="309">
        <v>-8.33076623</v>
      </c>
      <c r="G188" s="299"/>
      <c r="H188" s="308">
        <v>-0.59481108000000016</v>
      </c>
      <c r="I188" s="299"/>
      <c r="J188" s="309">
        <v>-8.33076623</v>
      </c>
      <c r="K188" s="299"/>
      <c r="L188" s="308">
        <v>100</v>
      </c>
      <c r="M188" s="299"/>
      <c r="N188" s="309">
        <v>300</v>
      </c>
      <c r="T188" s="47"/>
      <c r="U188" s="47"/>
    </row>
    <row r="189" spans="1:21">
      <c r="A189" s="157" t="s">
        <v>205</v>
      </c>
      <c r="B189" s="157"/>
      <c r="C189" s="130"/>
      <c r="D189" s="410">
        <v>-0.59481108000000016</v>
      </c>
      <c r="E189" s="299"/>
      <c r="F189" s="326">
        <v>-8.33076623</v>
      </c>
      <c r="G189" s="299"/>
      <c r="H189" s="410">
        <v>-0.59481108000000016</v>
      </c>
      <c r="I189" s="299"/>
      <c r="J189" s="326">
        <v>-8.33076623</v>
      </c>
      <c r="K189" s="299"/>
      <c r="L189" s="326">
        <v>100</v>
      </c>
      <c r="M189" s="326"/>
      <c r="N189" s="326">
        <v>300</v>
      </c>
      <c r="T189" s="135"/>
      <c r="U189" s="135"/>
    </row>
    <row r="190" spans="1:21">
      <c r="A190" s="135"/>
      <c r="B190" s="135"/>
      <c r="C190" s="135"/>
      <c r="D190" s="314"/>
      <c r="E190" s="299"/>
      <c r="F190" s="299"/>
      <c r="G190" s="299"/>
      <c r="H190" s="314"/>
      <c r="I190" s="299"/>
      <c r="J190" s="299"/>
      <c r="K190" s="299"/>
      <c r="L190" s="311"/>
      <c r="M190" s="311"/>
      <c r="N190" s="311"/>
      <c r="T190" s="135"/>
      <c r="U190" s="135"/>
    </row>
    <row r="191" spans="1:21">
      <c r="A191" s="135" t="s">
        <v>184</v>
      </c>
      <c r="B191" s="135"/>
      <c r="C191" s="135"/>
      <c r="D191" s="314">
        <v>594.01900000000001</v>
      </c>
      <c r="E191" s="299"/>
      <c r="F191" s="299">
        <v>512.5</v>
      </c>
      <c r="G191" s="299"/>
      <c r="H191" s="314">
        <v>520.59375</v>
      </c>
      <c r="I191" s="299"/>
      <c r="J191" s="299">
        <v>544.80190000000005</v>
      </c>
      <c r="K191" s="299"/>
      <c r="L191" s="311"/>
      <c r="M191" s="311"/>
      <c r="N191" s="311"/>
      <c r="T191" s="135"/>
      <c r="U191" s="135"/>
    </row>
    <row r="192" spans="1:21">
      <c r="A192" s="135" t="s">
        <v>185</v>
      </c>
      <c r="B192" s="135"/>
      <c r="C192" s="135"/>
      <c r="D192" s="308">
        <v>614.97900000000004</v>
      </c>
      <c r="E192" s="299"/>
      <c r="F192" s="309">
        <v>527.79999999999995</v>
      </c>
      <c r="G192" s="299"/>
      <c r="H192" s="308">
        <v>560.90875000000005</v>
      </c>
      <c r="I192" s="299"/>
      <c r="J192" s="309">
        <v>530.77383124999994</v>
      </c>
      <c r="K192" s="299"/>
      <c r="L192" s="311"/>
      <c r="M192" s="311"/>
      <c r="N192" s="311"/>
      <c r="T192" s="135"/>
      <c r="U192" s="135"/>
    </row>
    <row r="193" spans="1:21">
      <c r="A193" s="157" t="s">
        <v>253</v>
      </c>
      <c r="B193" s="157"/>
      <c r="C193" s="130"/>
      <c r="D193" s="326">
        <v>1208.998</v>
      </c>
      <c r="E193" s="326"/>
      <c r="F193" s="326">
        <v>1040.3</v>
      </c>
      <c r="G193" s="299"/>
      <c r="H193" s="326">
        <v>1081.5025000000001</v>
      </c>
      <c r="I193" s="326"/>
      <c r="J193" s="326">
        <v>1075.57573125</v>
      </c>
      <c r="K193" s="299"/>
      <c r="L193" s="311"/>
      <c r="M193" s="311"/>
      <c r="N193" s="311"/>
      <c r="T193" s="135"/>
      <c r="U193" s="135"/>
    </row>
    <row r="194" spans="1:21">
      <c r="T194" s="135"/>
      <c r="U194" s="135"/>
    </row>
    <row r="195" spans="1:21">
      <c r="A195" s="130" t="s">
        <v>264</v>
      </c>
      <c r="B195" s="130"/>
      <c r="C195" s="130"/>
      <c r="D195" s="130"/>
      <c r="E195" s="135"/>
      <c r="F195" s="163"/>
      <c r="G195" s="181"/>
      <c r="H195" s="163"/>
      <c r="I195" s="163"/>
      <c r="J195" s="163"/>
      <c r="K195" s="163"/>
      <c r="L195" s="163"/>
      <c r="M195" s="216"/>
      <c r="N195" s="137"/>
      <c r="O195" s="120"/>
      <c r="P195" s="120"/>
      <c r="T195" s="135"/>
      <c r="U195" s="135"/>
    </row>
    <row r="196" spans="1:21" s="120" customFormat="1">
      <c r="A196" s="130" t="s">
        <v>263</v>
      </c>
      <c r="B196" s="130"/>
      <c r="C196" s="130"/>
      <c r="D196" s="130"/>
      <c r="E196" s="135"/>
      <c r="F196" s="163"/>
      <c r="G196" s="181"/>
      <c r="H196" s="163"/>
      <c r="I196" s="163"/>
      <c r="J196" s="163"/>
      <c r="K196" s="163"/>
      <c r="L196" s="163"/>
      <c r="M196" s="216"/>
      <c r="N196" s="137"/>
      <c r="T196" s="162"/>
      <c r="U196" s="162"/>
    </row>
    <row r="197" spans="1:21" s="120" customFormat="1">
      <c r="A197" s="130" t="s">
        <v>265</v>
      </c>
      <c r="B197"/>
      <c r="C197"/>
      <c r="D197"/>
      <c r="E197"/>
      <c r="F197"/>
      <c r="G197"/>
      <c r="H197"/>
      <c r="I197"/>
      <c r="J197"/>
      <c r="K197"/>
      <c r="L197"/>
      <c r="M197"/>
      <c r="N197"/>
      <c r="O197"/>
      <c r="P197"/>
      <c r="T197" s="162"/>
      <c r="U197" s="162"/>
    </row>
    <row r="198" spans="1:21" s="120" customFormat="1">
      <c r="A198" s="130"/>
      <c r="B198"/>
      <c r="C198"/>
      <c r="D198"/>
      <c r="E198"/>
      <c r="F198"/>
      <c r="G198"/>
      <c r="H198"/>
      <c r="I198"/>
      <c r="J198"/>
      <c r="K198"/>
      <c r="L198"/>
      <c r="M198"/>
      <c r="N198"/>
      <c r="O198"/>
      <c r="P198"/>
      <c r="T198" s="162"/>
      <c r="U198" s="162"/>
    </row>
    <row r="199" spans="1:21">
      <c r="A199"/>
      <c r="B199"/>
      <c r="C199"/>
      <c r="D199"/>
      <c r="E199"/>
      <c r="F199"/>
      <c r="G199"/>
      <c r="H199"/>
      <c r="I199"/>
      <c r="J199"/>
      <c r="K199"/>
      <c r="L199"/>
      <c r="M199"/>
      <c r="N199"/>
      <c r="O199"/>
      <c r="P199"/>
      <c r="T199" s="135"/>
      <c r="U199" s="135"/>
    </row>
    <row r="200" spans="1:21" s="120" customFormat="1" ht="15">
      <c r="A200" s="186" t="s">
        <v>297</v>
      </c>
      <c r="B200" s="118"/>
      <c r="C200" s="118"/>
      <c r="D200" s="118"/>
      <c r="E200" s="159"/>
      <c r="F200" s="185"/>
      <c r="G200" s="185"/>
      <c r="H200" s="185"/>
      <c r="I200" s="185"/>
      <c r="J200" s="185"/>
      <c r="K200" s="183"/>
      <c r="L200" s="183"/>
      <c r="M200" s="183"/>
      <c r="N200" s="188"/>
      <c r="O200" s="183"/>
      <c r="P200" s="185"/>
      <c r="Q200" s="185"/>
      <c r="R200" s="185"/>
      <c r="S200" s="185"/>
      <c r="T200" s="164"/>
    </row>
    <row r="201" spans="1:21">
      <c r="A201" s="2" t="s">
        <v>269</v>
      </c>
    </row>
    <row r="202" spans="1:21">
      <c r="A202" s="118" t="s">
        <v>262</v>
      </c>
    </row>
    <row r="203" spans="1:21">
      <c r="A203" s="118" t="s">
        <v>270</v>
      </c>
    </row>
    <row r="206" spans="1:21" s="120" customFormat="1" ht="15">
      <c r="A206" s="186" t="s">
        <v>276</v>
      </c>
      <c r="B206" s="118"/>
      <c r="C206" s="118"/>
      <c r="D206" s="118"/>
      <c r="E206" s="159"/>
      <c r="F206" s="185"/>
      <c r="G206" s="185"/>
      <c r="H206" s="185"/>
      <c r="I206" s="185"/>
      <c r="J206" s="185"/>
      <c r="K206" s="183"/>
      <c r="L206" s="183"/>
      <c r="M206" s="183"/>
      <c r="N206" s="188"/>
      <c r="O206" s="183"/>
      <c r="P206" s="185"/>
      <c r="Q206" s="185"/>
      <c r="R206" s="185"/>
      <c r="S206" s="185"/>
      <c r="T206" s="164"/>
    </row>
    <row r="207" spans="1:21">
      <c r="A207" s="118" t="s">
        <v>277</v>
      </c>
    </row>
    <row r="208" spans="1:21">
      <c r="A208" s="118" t="s">
        <v>281</v>
      </c>
    </row>
    <row r="209" spans="1:1">
      <c r="A209" s="118" t="s">
        <v>278</v>
      </c>
    </row>
    <row r="210" spans="1:1">
      <c r="A210" s="118" t="s">
        <v>280</v>
      </c>
    </row>
    <row r="211" spans="1:1">
      <c r="A211" s="118" t="s">
        <v>0</v>
      </c>
    </row>
    <row r="212" spans="1:1">
      <c r="A212" s="118" t="s">
        <v>279</v>
      </c>
    </row>
  </sheetData>
  <mergeCells count="41">
    <mergeCell ref="F71:H71"/>
    <mergeCell ref="A1:N1"/>
    <mergeCell ref="A2:N2"/>
    <mergeCell ref="F61:H61"/>
    <mergeCell ref="F33:H33"/>
    <mergeCell ref="F34:H34"/>
    <mergeCell ref="F46:H46"/>
    <mergeCell ref="F60:H60"/>
    <mergeCell ref="F47:H47"/>
    <mergeCell ref="J33:L33"/>
    <mergeCell ref="J34:L34"/>
    <mergeCell ref="J46:L46"/>
    <mergeCell ref="J47:L47"/>
    <mergeCell ref="J60:L60"/>
    <mergeCell ref="J61:L61"/>
    <mergeCell ref="J71:L71"/>
    <mergeCell ref="F72:H72"/>
    <mergeCell ref="F95:H95"/>
    <mergeCell ref="D178:F178"/>
    <mergeCell ref="H178:J178"/>
    <mergeCell ref="L178:N178"/>
    <mergeCell ref="F123:H123"/>
    <mergeCell ref="F140:H140"/>
    <mergeCell ref="F157:H157"/>
    <mergeCell ref="F139:H139"/>
    <mergeCell ref="F96:H96"/>
    <mergeCell ref="F107:H107"/>
    <mergeCell ref="F108:H108"/>
    <mergeCell ref="J72:L72"/>
    <mergeCell ref="J95:L95"/>
    <mergeCell ref="J96:L96"/>
    <mergeCell ref="J107:L107"/>
    <mergeCell ref="J108:L108"/>
    <mergeCell ref="J139:L139"/>
    <mergeCell ref="J140:L140"/>
    <mergeCell ref="D180:F180"/>
    <mergeCell ref="H180:J180"/>
    <mergeCell ref="L180:N180"/>
    <mergeCell ref="D179:F179"/>
    <mergeCell ref="H179:J179"/>
    <mergeCell ref="L179:N179"/>
  </mergeCells>
  <printOptions horizontalCentered="1"/>
  <pageMargins left="0.5" right="0.25" top="0.39369999999999999" bottom="0.5" header="0.31496062992126" footer="0.23619999999999999"/>
  <pageSetup paperSize="9" scale="77" fitToHeight="3" orientation="portrait" r:id="rId1"/>
  <headerFooter alignWithMargins="0"/>
  <rowBreaks count="3" manualBreakCount="3">
    <brk id="56" max="13" man="1"/>
    <brk id="119" max="13" man="1"/>
    <brk id="197"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arnings Release" ma:contentTypeID="0x0101001BA8192A63AC2947BE19EEE885D493680504011F007DC8F8EE87FC324A85C423F1663B9FE2" ma:contentTypeVersion="320" ma:contentTypeDescription="" ma:contentTypeScope="" ma:versionID="2aad6c869763c62bbabc36f495668db8">
  <xsd:schema xmlns:xsd="http://www.w3.org/2001/XMLSchema" xmlns:xs="http://www.w3.org/2001/XMLSchema" xmlns:p="http://schemas.microsoft.com/office/2006/metadata/properties" xmlns:ns1="http://schemas.microsoft.com/sharepoint/v3" xmlns:ns2="908635bb-fe72-4d1d-8edd-59d05b062d3a" targetNamespace="http://schemas.microsoft.com/office/2006/metadata/properties" ma:root="true" ma:fieldsID="647b324094d2a59e179fd9b7c08653c7" ns1:_="" ns2:_="">
    <xsd:import namespace="http://schemas.microsoft.com/sharepoint/v3"/>
    <xsd:import namespace="908635bb-fe72-4d1d-8edd-59d05b062d3a"/>
    <xsd:element name="properties">
      <xsd:complexType>
        <xsd:sequence>
          <xsd:element name="documentManagement">
            <xsd:complexType>
              <xsd:all>
                <xsd:element ref="ns2:Quarter" minOccurs="0"/>
                <xsd:element ref="ns2:Key_x0020_Control" minOccurs="0"/>
                <xsd:element ref="ns2:PBC_x0020_Reference" minOccurs="0"/>
                <xsd:element ref="ns2:BalanceSheetDescriptionNew" minOccurs="0"/>
                <xsd:element ref="ns2:BSAccountRangeNew" minOccurs="0"/>
                <xsd:element ref="ns2:BSCategoryNew" minOccurs="0"/>
                <xsd:element ref="ns2:BUNew" minOccurs="0"/>
                <xsd:element ref="ns2:ManagementGroupNew" minOccurs="0"/>
                <xsd:element ref="ns2:StatMotherNew" minOccurs="0"/>
                <xsd:element ref="ns2:StatutoryNew" minOccurs="0"/>
                <xsd:element ref="ns2:KeepDocumen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08635bb-fe72-4d1d-8edd-59d05b062d3a" elementFormDefault="qualified">
    <xsd:import namespace="http://schemas.microsoft.com/office/2006/documentManagement/types"/>
    <xsd:import namespace="http://schemas.microsoft.com/office/infopath/2007/PartnerControls"/>
    <xsd:element name="Quarter" ma:index="2" nillable="true" ma:displayName="Year-Quarter" ma:format="Dropdown" ma:internalName="Quarter">
      <xsd:simpleType>
        <xsd:restriction base="dms:Choice">
          <xsd:enumeration value="2014 Q4"/>
          <xsd:enumeration value="2014 Q3"/>
          <xsd:enumeration value="2014 Q2"/>
          <xsd:enumeration value="2014 Q1"/>
          <xsd:enumeration value="2013 Q4"/>
          <xsd:enumeration value="2013 Q3"/>
          <xsd:enumeration value="2013 Q2"/>
          <xsd:enumeration value="2013 Q1"/>
          <xsd:enumeration value="2012 Q4"/>
          <xsd:enumeration value="2012 Q3"/>
          <xsd:enumeration value="2012 Q2"/>
          <xsd:enumeration value="2012 Q1"/>
          <xsd:enumeration value="2011 Q4"/>
          <xsd:enumeration value="2011 Q3"/>
          <xsd:enumeration value="2011 Q2"/>
          <xsd:enumeration value="2011 Q1"/>
          <xsd:enumeration value="2010 Q4"/>
          <xsd:enumeration value="2010 Q3"/>
          <xsd:enumeration value="2010 Q2"/>
          <xsd:enumeration value="2010 Q1"/>
          <xsd:enumeration value="2009 Q4"/>
          <xsd:enumeration value="2009 Q3"/>
          <xsd:enumeration value="2009 Q2"/>
          <xsd:enumeration value="2009 Q1"/>
          <xsd:enumeration value="2008 Q4"/>
          <xsd:enumeration value="2008 Q3"/>
          <xsd:enumeration value="2008 Q2"/>
          <xsd:enumeration value="2008 Q1"/>
          <xsd:enumeration value="2007 Q4"/>
          <xsd:enumeration value="2007 Q3"/>
          <xsd:enumeration value="2007 Q2"/>
          <xsd:enumeration value="2007 Q1"/>
          <xsd:enumeration value="2006 Q4"/>
          <xsd:enumeration value="2006 Q3"/>
          <xsd:enumeration value="2006 Q2"/>
          <xsd:enumeration value="2006 Q1"/>
          <xsd:enumeration value="2005 Q4"/>
          <xsd:enumeration value="2005 Q3"/>
          <xsd:enumeration value="2005 Q2"/>
          <xsd:enumeration value="2005 Q1"/>
          <xsd:enumeration value="2004 Q4"/>
          <xsd:enumeration value="2004 Q3"/>
          <xsd:enumeration value="2004 Q2"/>
          <xsd:enumeration value="2004 Q1"/>
          <xsd:enumeration value="2003 Q4"/>
          <xsd:enumeration value="2003 Q3"/>
          <xsd:enumeration value="2003 Q2"/>
          <xsd:enumeration value="2003 Q1"/>
        </xsd:restriction>
      </xsd:simpleType>
    </xsd:element>
    <xsd:element name="Key_x0020_Control" ma:index="3" nillable="true" ma:displayName="Key Control" ma:default="(none)" ma:description="Fill in Key Control number if available for this document." ma:format="Dropdown" ma:internalName="Key_x0020_Control" ma:readOnly="false">
      <xsd:simpleType>
        <xsd:restriction base="dms:Choice">
          <xsd:enumeration value="(none)"/>
          <xsd:enumeration value="AP VAT-1"/>
          <xsd:enumeration value="AP VAT-2"/>
          <xsd:enumeration value="AP VAT-4"/>
          <xsd:enumeration value="AP VAT-5"/>
          <xsd:enumeration value="AP VAT-6"/>
          <xsd:enumeration value="AP VAT-7"/>
          <xsd:enumeration value="AP-01"/>
          <xsd:enumeration value="AP-02"/>
          <xsd:enumeration value="AP-03"/>
          <xsd:enumeration value="AP-04"/>
          <xsd:enumeration value="AP-05"/>
          <xsd:enumeration value="AP-06"/>
          <xsd:enumeration value="AP-GLR PRSpore-01"/>
          <xsd:enumeration value="AP-GLR-01"/>
          <xsd:enumeration value="AP-GLR-02"/>
          <xsd:enumeration value="AP-GLR-03"/>
          <xsd:enumeration value="AP-GLR-05"/>
          <xsd:enumeration value="AP-GLR-08"/>
          <xsd:enumeration value="AP-GLR-09"/>
          <xsd:enumeration value="AP-GLR-10"/>
          <xsd:enumeration value="AP-GLR-11"/>
          <xsd:enumeration value="AP-GLR-12"/>
          <xsd:enumeration value="AP-GLR-15"/>
          <xsd:enumeration value="AP-GLR-16"/>
          <xsd:enumeration value="AP-GLR-17"/>
          <xsd:enumeration value="AP-GLR-18"/>
          <xsd:enumeration value="AP-GLR-19"/>
          <xsd:enumeration value="AP-GLR-20"/>
          <xsd:enumeration value="AP-GLR-21"/>
          <xsd:enumeration value="AP-GLR-22"/>
          <xsd:enumeration value="AP-GLR-23"/>
          <xsd:enumeration value="AP-GLR-25"/>
          <xsd:enumeration value="AP-GLR-26"/>
          <xsd:enumeration value="AP-GLR-30"/>
          <xsd:enumeration value="AP-GLR-31"/>
          <xsd:enumeration value="AP-GLR-32"/>
          <xsd:enumeration value="AP-GLR-33"/>
          <xsd:enumeration value="AP-GLR-36"/>
          <xsd:enumeration value="AP-GLR-37"/>
          <xsd:enumeration value="Cash-01"/>
          <xsd:enumeration value="Cash-03"/>
          <xsd:enumeration value="Cash-04"/>
          <xsd:enumeration value="Cash-05"/>
          <xsd:enumeration value="Cash-06"/>
          <xsd:enumeration value="Cash-07"/>
          <xsd:enumeration value="Cash-08"/>
          <xsd:enumeration value="Cash-09"/>
          <xsd:enumeration value="Cash-10"/>
          <xsd:enumeration value="Cost-01"/>
          <xsd:enumeration value="Cost-06"/>
          <xsd:enumeration value="Cost-07"/>
          <xsd:enumeration value="Cost-08"/>
          <xsd:enumeration value="Cost-09"/>
          <xsd:enumeration value="Cost-10"/>
          <xsd:enumeration value="Cost-11"/>
          <xsd:enumeration value="Cost-12"/>
          <xsd:enumeration value="Cost-13"/>
          <xsd:enumeration value="Cost-15"/>
          <xsd:enumeration value="Cost-16"/>
          <xsd:enumeration value="Cost-17"/>
          <xsd:enumeration value="Cost-19"/>
          <xsd:enumeration value="Cost-21"/>
          <xsd:enumeration value="Cost-22"/>
          <xsd:enumeration value="Cost-23"/>
          <xsd:enumeration value="Cost-24"/>
          <xsd:enumeration value="Cost-25"/>
          <xsd:enumeration value="Cost-26"/>
          <xsd:enumeration value="Cost-27"/>
          <xsd:enumeration value="Cost-28"/>
          <xsd:enumeration value="Cost-29"/>
          <xsd:enumeration value="Cost-30"/>
          <xsd:enumeration value="DEV-01"/>
          <xsd:enumeration value="DEV-02"/>
          <xsd:enumeration value="DTPRGR 16"/>
          <xsd:enumeration value="DTPRGR 21"/>
          <xsd:enumeration value="DTPRGR 26"/>
          <xsd:enumeration value="DTPRGR 28"/>
          <xsd:enumeration value="DTPRGR 31"/>
          <xsd:enumeration value="DTPRGR 35"/>
          <xsd:enumeration value="DTPRGR 37"/>
          <xsd:enumeration value="DTPRGR 40"/>
          <xsd:enumeration value="DTPRGR 49"/>
          <xsd:enumeration value="DTPRGR 50"/>
          <xsd:enumeration value="DTPRGR 51"/>
          <xsd:enumeration value="DTPRGR 55"/>
          <xsd:enumeration value="DTPRGR 61"/>
          <xsd:enumeration value="DTPRGR 62"/>
          <xsd:enumeration value="DTPRGR 67"/>
          <xsd:enumeration value="DTPRGR 75"/>
          <xsd:enumeration value="DTPRGR 76"/>
          <xsd:enumeration value="DTPRGR 77"/>
          <xsd:enumeration value="DTPRGR 78"/>
          <xsd:enumeration value="DTPRGR 79"/>
          <xsd:enumeration value="DTPRGR 80"/>
          <xsd:enumeration value="DTPRGR 81"/>
          <xsd:enumeration value="DTPRGR 82"/>
          <xsd:enumeration value="EAME-GLR-01"/>
          <xsd:enumeration value="EAME-GLR-02"/>
          <xsd:enumeration value="EAME-GLR-03"/>
          <xsd:enumeration value="EAME-GLR-05"/>
          <xsd:enumeration value="EAME-GLR-08"/>
          <xsd:enumeration value="EAME-GLR-09"/>
          <xsd:enumeration value="EAME-GLR-10"/>
          <xsd:enumeration value="EAME-GLR-11"/>
          <xsd:enumeration value="EAME-GLR-12"/>
          <xsd:enumeration value="EAME-GLR-15"/>
          <xsd:enumeration value="EAME-GLR-16"/>
          <xsd:enumeration value="EAME-GLR-17"/>
          <xsd:enumeration value="EAME-GLR-18"/>
          <xsd:enumeration value="EAME-GLR-20"/>
          <xsd:enumeration value="EAME-GLR-21"/>
          <xsd:enumeration value="EAME-GLR-22"/>
          <xsd:enumeration value="EAME-GLR-23"/>
          <xsd:enumeration value="EAME-GLR-25"/>
          <xsd:enumeration value="EAME-GLR-26"/>
          <xsd:enumeration value="EAME-GLR-30"/>
          <xsd:enumeration value="EAME-GLR-31"/>
          <xsd:enumeration value="EAME-GLR-32"/>
          <xsd:enumeration value="EAME-GLR-36"/>
          <xsd:enumeration value="EAME-GLR-37"/>
          <xsd:enumeration value="EAME-UKVAT-01"/>
          <xsd:enumeration value="EAME-UKVAT-02"/>
          <xsd:enumeration value="EAME-UKVAT-03"/>
          <xsd:enumeration value="EAME-UKVAT-04"/>
          <xsd:enumeration value="EAME-UKVAT-05"/>
          <xsd:enumeration value="EAME-UKVAT-06"/>
          <xsd:enumeration value="ER-01"/>
          <xsd:enumeration value="ER-02"/>
          <xsd:enumeration value="ER-03"/>
          <xsd:enumeration value="ER-04"/>
          <xsd:enumeration value="ER-05"/>
          <xsd:enumeration value="FA-02"/>
          <xsd:enumeration value="FA-03"/>
          <xsd:enumeration value="FA-04"/>
          <xsd:enumeration value="FA-05"/>
          <xsd:enumeration value="FA-06"/>
          <xsd:enumeration value="FA-07"/>
          <xsd:enumeration value="FA-08"/>
          <xsd:enumeration value="FA-09"/>
          <xsd:enumeration value="FA-10"/>
          <xsd:enumeration value="FA-11"/>
          <xsd:enumeration value="FA-12"/>
          <xsd:enumeration value="FA-13"/>
          <xsd:enumeration value="FA-14"/>
          <xsd:enumeration value="FA-15"/>
          <xsd:enumeration value="FA-16"/>
          <xsd:enumeration value="FA-17"/>
          <xsd:enumeration value="FA-18"/>
          <xsd:enumeration value="GA-01"/>
          <xsd:enumeration value="GA-02"/>
          <xsd:enumeration value="GA-03"/>
          <xsd:enumeration value="GA-04"/>
          <xsd:enumeration value="GA-05"/>
          <xsd:enumeration value="GA-06"/>
          <xsd:enumeration value="GA-10"/>
          <xsd:enumeration value="GA-11"/>
          <xsd:enumeration value="GA-12"/>
          <xsd:enumeration value="GA-20"/>
          <xsd:enumeration value="GA-21"/>
          <xsd:enumeration value="GA-22"/>
          <xsd:enumeration value="GA-30"/>
          <xsd:enumeration value="GA-31"/>
          <xsd:enumeration value="GA-40"/>
          <xsd:enumeration value="GA-41"/>
          <xsd:enumeration value="GA-42"/>
          <xsd:enumeration value="GA-43"/>
          <xsd:enumeration value="GC-02"/>
          <xsd:enumeration value="GC-03"/>
          <xsd:enumeration value="GC-04"/>
          <xsd:enumeration value="GC-05"/>
          <xsd:enumeration value="GC-06"/>
          <xsd:enumeration value="GC-08"/>
          <xsd:enumeration value="GC-10"/>
          <xsd:enumeration value="GC-14"/>
          <xsd:enumeration value="GC-15"/>
          <xsd:enumeration value="GC-17"/>
          <xsd:enumeration value="GLR-07"/>
          <xsd:enumeration value="GLR-16"/>
          <xsd:enumeration value="GLR-34"/>
          <xsd:enumeration value="Hou-GLR-01"/>
          <xsd:enumeration value="Hou-GLR-02"/>
          <xsd:enumeration value="Hou-GLR-03"/>
          <xsd:enumeration value="Hou-GLR-05"/>
          <xsd:enumeration value="Hou-GLR-07"/>
          <xsd:enumeration value="Hou-GLR-08"/>
          <xsd:enumeration value="Hou-GLR-09"/>
          <xsd:enumeration value="Hou-GLR-10"/>
          <xsd:enumeration value="Hou-GLR-11"/>
          <xsd:enumeration value="Hou-GLR-12"/>
          <xsd:enumeration value="Hou-GLR-15"/>
          <xsd:enumeration value="Hou-GLR-16"/>
          <xsd:enumeration value="Hou-GLR-17"/>
          <xsd:enumeration value="Hou-GLR-18"/>
          <xsd:enumeration value="Hou-GLR-20"/>
          <xsd:enumeration value="Hou-GLR-21"/>
          <xsd:enumeration value="Hou-GLR-22"/>
          <xsd:enumeration value="Hou-GLR-23"/>
          <xsd:enumeration value="Hou-GLR-25"/>
          <xsd:enumeration value="Hou-GLR-26"/>
          <xsd:enumeration value="Hou-GLR-30"/>
          <xsd:enumeration value="Hou-GLR-31"/>
          <xsd:enumeration value="Hou-GLR-32"/>
          <xsd:enumeration value="Hou-GLR-33"/>
          <xsd:enumeration value="Hou-GLR-36"/>
          <xsd:enumeration value="Hou-GLR-37"/>
          <xsd:enumeration value="IA-01"/>
          <xsd:enumeration value="IA-02"/>
          <xsd:enumeration value="IA-03"/>
          <xsd:enumeration value="IA-04"/>
          <xsd:enumeration value="IA-05"/>
          <xsd:enumeration value="IA-06"/>
          <xsd:enumeration value="IA-07"/>
          <xsd:enumeration value="IA-08"/>
          <xsd:enumeration value="IA-09"/>
          <xsd:enumeration value="IA-10"/>
          <xsd:enumeration value="IA-10"/>
          <xsd:enumeration value="IA-13"/>
          <xsd:enumeration value="IA-15"/>
          <xsd:enumeration value="IA-16"/>
          <xsd:enumeration value="IA-17"/>
          <xsd:enumeration value="IA-19"/>
          <xsd:enumeration value="INV-01"/>
          <xsd:enumeration value="INV-02"/>
          <xsd:enumeration value="INV-03"/>
          <xsd:enumeration value="INV-04"/>
          <xsd:enumeration value="INV-05"/>
          <xsd:enumeration value="INV-06"/>
          <xsd:enumeration value="INV-07"/>
          <xsd:enumeration value="INV-08"/>
          <xsd:enumeration value="MC-01"/>
          <xsd:enumeration value="MC-03"/>
          <xsd:enumeration value="MC-04"/>
          <xsd:enumeration value="MC-05"/>
          <xsd:enumeration value="MC-06"/>
          <xsd:enumeration value="MC-08"/>
          <xsd:enumeration value="MC-09"/>
          <xsd:enumeration value="MC-10"/>
          <xsd:enumeration value="MC-11"/>
          <xsd:enumeration value="MC-12"/>
          <xsd:enumeration value="MC-13"/>
          <xsd:enumeration value="MC-14"/>
          <xsd:enumeration value="MC-15"/>
          <xsd:enumeration value="MC-16"/>
          <xsd:enumeration value="MC-17"/>
          <xsd:enumeration value="MC-18"/>
          <xsd:enumeration value="MC-19"/>
          <xsd:enumeration value="MC-22"/>
          <xsd:enumeration value="MC-23"/>
          <xsd:enumeration value="MC-25"/>
          <xsd:enumeration value="MC-26"/>
          <xsd:enumeration value="MC-27"/>
          <xsd:enumeration value="MC-29"/>
          <xsd:enumeration value="MC-31"/>
          <xsd:enumeration value="PA-01"/>
          <xsd:enumeration value="PA-02"/>
          <xsd:enumeration value="PA-03"/>
          <xsd:enumeration value="Rev-01"/>
          <xsd:enumeration value="Rev-02"/>
          <xsd:enumeration value="Rev-03"/>
          <xsd:enumeration value="Rev-04"/>
          <xsd:enumeration value="Rev-05"/>
          <xsd:enumeration value="Rev-06"/>
          <xsd:enumeration value="Rev-07"/>
          <xsd:enumeration value="Rev-08"/>
          <xsd:enumeration value="Rev-09"/>
          <xsd:enumeration value="Rev-10"/>
          <xsd:enumeration value="Rev-11"/>
          <xsd:enumeration value="Rev-12"/>
          <xsd:enumeration value="Rev-13"/>
          <xsd:enumeration value="Rev-14"/>
          <xsd:enumeration value="Rev-15"/>
          <xsd:enumeration value="Rev-16"/>
          <xsd:enumeration value="Rev-17"/>
          <xsd:enumeration value="Rev-18"/>
          <xsd:enumeration value="Rev-19"/>
          <xsd:enumeration value="Rev-20"/>
          <xsd:enumeration value="Rev-21"/>
          <xsd:enumeration value="Rev-22"/>
          <xsd:enumeration value="Rev-24"/>
          <xsd:enumeration value="Rev-25"/>
          <xsd:enumeration value="ST-01"/>
          <xsd:enumeration value="ST-02"/>
          <xsd:enumeration value="ST-03"/>
          <xsd:enumeration value="Tax Acc-01"/>
          <xsd:enumeration value="Tax Acc-02"/>
          <xsd:enumeration value="Tax Acc-03"/>
          <xsd:enumeration value="Tax Acc-04"/>
          <xsd:enumeration value="Tax Acc-05"/>
          <xsd:enumeration value="Tech-01"/>
          <xsd:enumeration value="Tech-02"/>
          <xsd:enumeration value="Tech-03"/>
          <xsd:enumeration value="Tech-04"/>
          <xsd:enumeration value="Tech-16"/>
          <xsd:enumeration value="Tech-18"/>
        </xsd:restriction>
      </xsd:simpleType>
    </xsd:element>
    <xsd:element name="PBC_x0020_Reference" ma:index="4" nillable="true" ma:displayName="PBC Reference" ma:internalName="PBC_x0020_Reference">
      <xsd:simpleType>
        <xsd:restriction base="dms:Text">
          <xsd:maxLength value="255"/>
        </xsd:restriction>
      </xsd:simpleType>
    </xsd:element>
    <xsd:element name="BalanceSheetDescriptionNew" ma:index="11" nillable="true" ma:displayName="-Balance Sheet Description" ma:hidden="true" ma:internalName="BalanceSheetDescriptionNew" ma:readOnly="false">
      <xsd:simpleType>
        <xsd:restriction base="dms:Note"/>
      </xsd:simpleType>
    </xsd:element>
    <xsd:element name="BSAccountRangeNew" ma:index="12" nillable="true" ma:displayName="-BS Account Range" ma:hidden="true" ma:internalName="BSAccountRangeNew" ma:readOnly="false">
      <xsd:simpleType>
        <xsd:restriction base="dms:Note"/>
      </xsd:simpleType>
    </xsd:element>
    <xsd:element name="BSCategoryNew" ma:index="13" nillable="true" ma:displayName="-BS Category" ma:hidden="true" ma:internalName="BSCategoryNew" ma:readOnly="false">
      <xsd:simpleType>
        <xsd:restriction base="dms:Note"/>
      </xsd:simpleType>
    </xsd:element>
    <xsd:element name="BUNew" ma:index="14" nillable="true" ma:displayName="-BU" ma:list="{8bcd3606-9511-45c6-b184-b10b7edecd07}" ma:internalName="BUNew" ma:readOnly="false" ma:showField="Title" ma:web="908635bb-fe72-4d1d-8edd-59d05b062d3a" ma:requiredMultiChoice="true">
      <xsd:complexType>
        <xsd:complexContent>
          <xsd:extension base="dms:MultiChoiceLookup">
            <xsd:sequence>
              <xsd:element name="Value" type="dms:Lookup" maxOccurs="unbounded" minOccurs="0" nillable="true"/>
            </xsd:sequence>
          </xsd:extension>
        </xsd:complexContent>
      </xsd:complexType>
    </xsd:element>
    <xsd:element name="ManagementGroupNew" ma:index="15" nillable="true" ma:displayName="-Management Group" ma:hidden="true" ma:internalName="ManagementGroupNew" ma:readOnly="false">
      <xsd:simpleType>
        <xsd:restriction base="dms:Note"/>
      </xsd:simpleType>
    </xsd:element>
    <xsd:element name="StatMotherNew" ma:index="16" nillable="true" ma:displayName="-StatMother" ma:hidden="true" ma:internalName="StatMotherNew" ma:readOnly="false">
      <xsd:simpleType>
        <xsd:restriction base="dms:Note"/>
      </xsd:simpleType>
    </xsd:element>
    <xsd:element name="StatutoryNew" ma:index="17" nillable="true" ma:displayName="-Statutory" ma:hidden="true" ma:internalName="StatutoryNew" ma:readOnly="false">
      <xsd:simpleType>
        <xsd:restriction base="dms:Note"/>
      </xsd:simpleType>
    </xsd:element>
    <xsd:element name="KeepDocument" ma:index="18" nillable="true" ma:displayName="Keep Document" ma:description="When this field is 'Yes', this document will be moved to http://sponline.onshore.pgs.com/bu/faro/keepdocuments" ma:format="Dropdown" ma:hidden="true" ma:internalName="KeepDocument" ma:readOnly="false">
      <xsd:simpleType>
        <xsd:restriction base="dms:Choice">
          <xsd:enumeration value="Y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_dlc_ExpireDateSaved xmlns="http://schemas.microsoft.com/sharepoint/v3" xsi:nil="true"/>
    <_dlc_ExpireDate xmlns="http://schemas.microsoft.com/sharepoint/v3" xsi:nil="true"/>
    <PBC_x0020_Reference xmlns="908635bb-fe72-4d1d-8edd-59d05b062d3a" xsi:nil="true"/>
    <Key_x0020_Control xmlns="908635bb-fe72-4d1d-8edd-59d05b062d3a">ER-04</Key_x0020_Control>
    <BSAccountRangeNew xmlns="908635bb-fe72-4d1d-8edd-59d05b062d3a" xsi:nil="true"/>
    <BalanceSheetDescriptionNew xmlns="908635bb-fe72-4d1d-8edd-59d05b062d3a" xsi:nil="true"/>
    <BSCategoryNew xmlns="908635bb-fe72-4d1d-8edd-59d05b062d3a" xsi:nil="true"/>
    <StatMotherNew xmlns="908635bb-fe72-4d1d-8edd-59d05b062d3a">NA</StatMotherNew>
    <Quarter xmlns="908635bb-fe72-4d1d-8edd-59d05b062d3a">2014 Q4</Quarter>
    <ManagementGroupNew xmlns="908635bb-fe72-4d1d-8edd-59d05b062d3a">PGS Group</ManagementGroupNew>
    <StatutoryNew xmlns="908635bb-fe72-4d1d-8edd-59d05b062d3a">PGS</StatutoryNew>
    <KeepDocument xmlns="908635bb-fe72-4d1d-8edd-59d05b062d3a" xsi:nil="true"/>
    <BUNew xmlns="908635bb-fe72-4d1d-8edd-59d05b062d3a">
      <Value>575</Value>
    </BUNew>
  </documentManagement>
</p:properties>
</file>

<file path=customXml/item5.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28/11/2014 11:53:14</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28/11/2014 11:53:14</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28/11/2014 11:53:14</Data>
    <Filter/>
  </Receiver>
  <Receiver>
    <Name>Nintex conditional workflow start</Name>
    <Synchronization>Synchronous</Synchronization>
    <Type>10004</Type>
    <SequenceNumber>50000</SequenceNumber>
    <Assembly>Nintex.Workflow, Version=1.0.0.0, Culture=neutral, PublicKeyToken=913f6bae0ca5ae12</Assembly>
    <Class>Nintex.Workflow.ConditionalWorkflowStartReceiver</Class>
    <Data>28/11/2014 11:53:14</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48F48B33-3A79-4444-A8F6-E6D05F4CCF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08635bb-fe72-4d1d-8edd-59d05b062d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645ECF-3664-409E-AEDF-39671716798A}">
  <ds:schemaRefs>
    <ds:schemaRef ds:uri="http://schemas.microsoft.com/sharepoint/v3/contenttype/forms"/>
  </ds:schemaRefs>
</ds:datastoreItem>
</file>

<file path=customXml/itemProps3.xml><?xml version="1.0" encoding="utf-8"?>
<ds:datastoreItem xmlns:ds="http://schemas.openxmlformats.org/officeDocument/2006/customXml" ds:itemID="{07D61D80-790F-4CBC-A8F3-BDA96093E396}">
  <ds:schemaRefs>
    <ds:schemaRef ds:uri="http://schemas.microsoft.com/office/2006/metadata/longProperties"/>
  </ds:schemaRefs>
</ds:datastoreItem>
</file>

<file path=customXml/itemProps4.xml><?xml version="1.0" encoding="utf-8"?>
<ds:datastoreItem xmlns:ds="http://schemas.openxmlformats.org/officeDocument/2006/customXml" ds:itemID="{9D45D089-5F7E-4BD1-810E-21FFCF820613}">
  <ds:schemaRefs>
    <ds:schemaRef ds:uri="http://www.w3.org/XML/1998/namespace"/>
    <ds:schemaRef ds:uri="http://purl.org/dc/dcmitype/"/>
    <ds:schemaRef ds:uri="http://schemas.openxmlformats.org/package/2006/metadata/core-properties"/>
    <ds:schemaRef ds:uri="908635bb-fe72-4d1d-8edd-59d05b062d3a"/>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microsoft.com/sharepoint/v3"/>
  </ds:schemaRefs>
</ds:datastoreItem>
</file>

<file path=customXml/itemProps5.xml><?xml version="1.0" encoding="utf-8"?>
<ds:datastoreItem xmlns:ds="http://schemas.openxmlformats.org/officeDocument/2006/customXml" ds:itemID="{AF63C9A8-1CA2-43F7-82A2-74C24D069D9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IS</vt:lpstr>
      <vt:lpstr>OCI &amp; BS</vt:lpstr>
      <vt:lpstr>Equity</vt:lpstr>
      <vt:lpstr>CF</vt:lpstr>
      <vt:lpstr>Notes</vt:lpstr>
      <vt:lpstr>CF!Print_Area</vt:lpstr>
      <vt:lpstr>Equity!Print_Area</vt:lpstr>
      <vt:lpstr>IS!Print_Area</vt:lpstr>
      <vt:lpstr>Notes!Print_Area</vt:lpstr>
      <vt:lpstr>'OCI &amp; BS'!Print_Area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Vidar Gulliksen</dc:creator>
  <cp:lastModifiedBy>Elke Heintzberger</cp:lastModifiedBy>
  <cp:lastPrinted>2015-02-12T07:54:57Z</cp:lastPrinted>
  <dcterms:created xsi:type="dcterms:W3CDTF">1997-04-22T19:06:36Z</dcterms:created>
  <dcterms:modified xsi:type="dcterms:W3CDTF">2015-02-12T07:55:03Z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ne">
    <vt:lpwstr>1</vt:lpwstr>
  </property>
  <property fmtid="{D5CDD505-2E9C-101B-9397-08002B2CF9AE}" pid="3" name="ContentType">
    <vt:lpwstr>Document</vt:lpwstr>
  </property>
  <property fmtid="{D5CDD505-2E9C-101B-9397-08002B2CF9AE}" pid="4" name="Copy document to Quarterly Reporting Q4 2009">
    <vt:lpwstr>1</vt:lpwstr>
  </property>
  <property fmtid="{D5CDD505-2E9C-101B-9397-08002B2CF9AE}" pid="5" name="ContentTypeId">
    <vt:lpwstr>0x0101001BA8192A63AC2947BE19EEE885D493680504011F007DC8F8EE87FC324A85C423F1663B9FE2</vt:lpwstr>
  </property>
  <property fmtid="{D5CDD505-2E9C-101B-9397-08002B2CF9AE}" pid="6" name="Approved by">
    <vt:lpwstr>Hilde Fauske453</vt:lpwstr>
  </property>
  <property fmtid="{D5CDD505-2E9C-101B-9397-08002B2CF9AE}" pid="7" name="Status">
    <vt:lpwstr>Completed September 2010</vt:lpwstr>
  </property>
  <property fmtid="{D5CDD505-2E9C-101B-9397-08002B2CF9AE}" pid="8" name="Send a copy to Q1 2010">
    <vt:lpwstr>false</vt:lpwstr>
  </property>
  <property fmtid="{D5CDD505-2E9C-101B-9397-08002B2CF9AE}" pid="9" name="Send a copy to Q2 2010">
    <vt:lpwstr>false</vt:lpwstr>
  </property>
  <property fmtid="{D5CDD505-2E9C-101B-9397-08002B2CF9AE}" pid="10" name="Archived">
    <vt:filetime>2011-05-05T05:10:58Z</vt:filetime>
  </property>
  <property fmtid="{D5CDD505-2E9C-101B-9397-08002B2CF9AE}" pid="11" name="ArchivedBy">
    <vt:lpwstr>263</vt:lpwstr>
  </property>
  <property fmtid="{D5CDD505-2E9C-101B-9397-08002B2CF9AE}" pid="12" name="ManGroupCodePeopleSoft">
    <vt:lpwstr>532</vt:lpwstr>
  </property>
  <property fmtid="{D5CDD505-2E9C-101B-9397-08002B2CF9AE}" pid="13" name="Supporting document">
    <vt:lpwstr>No</vt:lpwstr>
  </property>
  <property fmtid="{D5CDD505-2E9C-101B-9397-08002B2CF9AE}" pid="14" name="ArchiveStatus">
    <vt:lpwstr/>
  </property>
  <property fmtid="{D5CDD505-2E9C-101B-9397-08002B2CF9AE}" pid="15" name="ContetTypeOrginal">
    <vt:lpwstr>Earnings Release</vt:lpwstr>
  </property>
  <property fmtid="{D5CDD505-2E9C-101B-9397-08002B2CF9AE}" pid="16" name="CreatedByInFARO">
    <vt:lpwstr>Elke Heintzberger</vt:lpwstr>
  </property>
  <property fmtid="{D5CDD505-2E9C-101B-9397-08002B2CF9AE}" pid="17" name="SiteNameForDocument">
    <vt:lpwstr>Consolidation and External Reporting</vt:lpwstr>
  </property>
  <property fmtid="{D5CDD505-2E9C-101B-9397-08002B2CF9AE}" pid="18" name="WorkflowCreationPath">
    <vt:lpwstr>9ddecae9-647e-4647-8894-551073beb87c,6;9ddecae9-647e-4647-8894-551073beb87c,6;9ddecae9-647e-4647-8894-551073beb87c,6;9ddecae9-647e-4647-8894-551073beb87c,6;9ddecae9-647e-4647-8894-551073beb87c,6;23bd39fb-4e40-4d39-abb4-3b289b444fd2,2;23bd39fb-4e40-4d39-ab</vt:lpwstr>
  </property>
  <property fmtid="{D5CDD505-2E9C-101B-9397-08002B2CF9AE}" pid="19" name="ApprovedByInFARO">
    <vt:lpwstr>Vidar.Hasund@pgs.com</vt:lpwstr>
  </property>
  <property fmtid="{D5CDD505-2E9C-101B-9397-08002B2CF9AE}" pid="20" name="_dlc_policyId">
    <vt:lpwstr/>
  </property>
  <property fmtid="{D5CDD505-2E9C-101B-9397-08002B2CF9AE}" pid="21" name="ItemRetentionFormula">
    <vt:lpwstr/>
  </property>
  <property fmtid="{D5CDD505-2E9C-101B-9397-08002B2CF9AE}" pid="22" name="CopyOfBU">
    <vt:lpwstr/>
  </property>
  <property fmtid="{D5CDD505-2E9C-101B-9397-08002B2CF9AE}" pid="23" name="_dlc_LastRun">
    <vt:lpwstr>11/01/2014 23:25:11</vt:lpwstr>
  </property>
  <property fmtid="{D5CDD505-2E9C-101B-9397-08002B2CF9AE}" pid="24" name="BUTxt">
    <vt:lpwstr>Consol</vt:lpwstr>
  </property>
  <property fmtid="{D5CDD505-2E9C-101B-9397-08002B2CF9AE}" pid="25" name="AccountNumberTxt">
    <vt:lpwstr/>
  </property>
  <property fmtid="{D5CDD505-2E9C-101B-9397-08002B2CF9AE}" pid="26" name="WorkflowChangePath">
    <vt:lpwstr>f2c5fd41-cb11-41d6-8dab-aa88d6afa477,248;f2c5fd41-cb11-41d6-8dab-aa88d6afa477,248;f2c5fd41-cb11-41d6-8dab-aa88d6afa477,248;f2c5fd41-cb11-41d6-8dab-aa88d6afa477,248;f2c5fd41-cb11-41d6-8dab-aa88d6afa477,248;f2c5fd41-cb11-41d6-8dab-aa88d6afa477,248;f2c5fd41-</vt:lpwstr>
  </property>
</Properties>
</file>