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-15" yWindow="-15" windowWidth="20730" windowHeight="7305" activeTab="4"/>
  </bookViews>
  <sheets>
    <sheet name="IS &amp; OCI" sheetId="5" r:id="rId1"/>
    <sheet name="BS" sheetId="6" r:id="rId2"/>
    <sheet name="CF" sheetId="8" r:id="rId3"/>
    <sheet name="Equity" sheetId="9" r:id="rId4"/>
    <sheet name="Notes" sheetId="7" r:id="rId5"/>
  </sheets>
  <definedNames>
    <definedName name="_xlnm.Print_Area" localSheetId="1">BS!$A$1:$I$40</definedName>
    <definedName name="_xlnm.Print_Area" localSheetId="2">CF!$A$1:$K$35</definedName>
    <definedName name="_xlnm.Print_Area" localSheetId="3">Equity!$A$1:$N$24</definedName>
    <definedName name="_xlnm.Print_Area" localSheetId="0">'IS &amp; OCI'!$A$1:$L$29</definedName>
    <definedName name="_xlnm.Print_Area" localSheetId="4">Notes!$A$1:$L$289</definedName>
  </definedNames>
  <calcPr calcId="162913"/>
</workbook>
</file>

<file path=xl/calcChain.xml><?xml version="1.0" encoding="utf-8"?>
<calcChain xmlns="http://schemas.openxmlformats.org/spreadsheetml/2006/main">
  <c r="F189" i="7" l="1"/>
  <c r="H73" i="7" l="1"/>
  <c r="N10" i="9"/>
  <c r="F174" i="7" l="1"/>
  <c r="H174" i="7" l="1"/>
  <c r="L131" i="7"/>
  <c r="H131" i="7"/>
  <c r="L118" i="7"/>
  <c r="H118" i="7"/>
  <c r="L104" i="7"/>
  <c r="H82" i="7"/>
  <c r="L58" i="7"/>
  <c r="L61" i="7" s="1"/>
  <c r="H58" i="7"/>
  <c r="H61" i="7" s="1"/>
  <c r="K26" i="8"/>
  <c r="L16" i="5"/>
  <c r="L17" i="5" s="1"/>
  <c r="L21" i="5" s="1"/>
  <c r="L23" i="5" s="1"/>
  <c r="J18" i="5"/>
  <c r="J60" i="7"/>
  <c r="J59" i="7"/>
  <c r="J9" i="5" l="1"/>
  <c r="F187" i="7" l="1"/>
  <c r="H258" i="7" l="1"/>
  <c r="F104" i="7" l="1"/>
  <c r="J104" i="7"/>
  <c r="J73" i="7"/>
  <c r="L36" i="7"/>
  <c r="H36" i="7"/>
  <c r="J58" i="7" l="1"/>
  <c r="J61" i="7" s="1"/>
  <c r="N11" i="9" l="1"/>
  <c r="N9" i="9"/>
  <c r="E12" i="9"/>
  <c r="F12" i="9"/>
  <c r="G12" i="9"/>
  <c r="H12" i="9"/>
  <c r="I12" i="9"/>
  <c r="J12" i="9"/>
  <c r="K12" i="9"/>
  <c r="L12" i="9"/>
  <c r="M12" i="9"/>
  <c r="D12" i="9"/>
  <c r="N12" i="9" l="1"/>
  <c r="F36" i="7" l="1"/>
  <c r="F58" i="7" l="1"/>
  <c r="F61" i="7" s="1"/>
  <c r="H158" i="7" l="1"/>
  <c r="J11" i="5"/>
  <c r="J13" i="5" l="1"/>
  <c r="J10" i="5"/>
  <c r="L267" i="7"/>
  <c r="J267" i="7"/>
  <c r="J27" i="5" s="1"/>
  <c r="L258" i="7"/>
  <c r="J258" i="7"/>
  <c r="J26" i="5" s="1"/>
  <c r="J36" i="7"/>
  <c r="J12" i="5"/>
  <c r="L73" i="7"/>
  <c r="J82" i="7"/>
  <c r="L82" i="7"/>
  <c r="J91" i="7"/>
  <c r="J14" i="5" s="1"/>
  <c r="L91" i="7"/>
  <c r="J15" i="5"/>
  <c r="J118" i="7"/>
  <c r="J19" i="5" s="1"/>
  <c r="J131" i="7"/>
  <c r="J20" i="5" s="1"/>
  <c r="J143" i="7"/>
  <c r="J22" i="5" s="1"/>
  <c r="L143" i="7"/>
  <c r="J158" i="7"/>
  <c r="J161" i="7" s="1"/>
  <c r="L158" i="7"/>
  <c r="L161" i="7" s="1"/>
  <c r="K35" i="8"/>
  <c r="K32" i="8"/>
  <c r="I32" i="8"/>
  <c r="I26" i="8"/>
  <c r="L28" i="5"/>
  <c r="J16" i="5" l="1"/>
  <c r="J28" i="5"/>
  <c r="L20" i="9" s="1"/>
  <c r="F208" i="7"/>
  <c r="K7" i="8" l="1"/>
  <c r="K19" i="8" s="1"/>
  <c r="L29" i="5"/>
  <c r="L285" i="7"/>
  <c r="L289" i="7" s="1"/>
  <c r="L280" i="7"/>
  <c r="H208" i="7"/>
  <c r="N19" i="9" l="1"/>
  <c r="I36" i="6" l="1"/>
  <c r="I39" i="6" s="1"/>
  <c r="I31" i="6"/>
  <c r="I27" i="6"/>
  <c r="I19" i="6"/>
  <c r="I12" i="6"/>
  <c r="I20" i="6" s="1"/>
  <c r="H234" i="7"/>
  <c r="I40" i="6" l="1"/>
  <c r="F192" i="7"/>
  <c r="F191" i="7"/>
  <c r="F190" i="7"/>
  <c r="H104" i="7"/>
  <c r="F73" i="7" l="1"/>
  <c r="F12" i="5" s="1"/>
  <c r="F15" i="5" l="1"/>
  <c r="F286" i="7" l="1"/>
  <c r="G289" i="7"/>
  <c r="E289" i="7"/>
  <c r="G32" i="8" l="1"/>
  <c r="E32" i="8"/>
  <c r="F287" i="7" l="1"/>
  <c r="F82" i="7"/>
  <c r="F91" i="7"/>
  <c r="F14" i="5" s="1"/>
  <c r="F288" i="7" s="1"/>
  <c r="H91" i="7"/>
  <c r="H16" i="5" l="1"/>
  <c r="H17" i="5" l="1"/>
  <c r="H21" i="5" s="1"/>
  <c r="F158" i="7"/>
  <c r="F161" i="7" s="1"/>
  <c r="F277" i="7" l="1"/>
  <c r="F13" i="5" l="1"/>
  <c r="F278" i="7" s="1"/>
  <c r="H280" i="7"/>
  <c r="H285" i="7" l="1"/>
  <c r="H289" i="7" s="1"/>
  <c r="N21" i="9" l="1"/>
  <c r="F279" i="7" l="1"/>
  <c r="G280" i="7" l="1"/>
  <c r="E280" i="7"/>
  <c r="F9" i="5" l="1"/>
  <c r="G27" i="6" l="1"/>
  <c r="H267" i="7" l="1"/>
  <c r="F10" i="5" l="1"/>
  <c r="F11" i="5" l="1"/>
  <c r="F16" i="5" s="1"/>
  <c r="F267" i="7" l="1"/>
  <c r="F20" i="7" l="1"/>
  <c r="G19" i="6" l="1"/>
  <c r="G12" i="6"/>
  <c r="H23" i="5"/>
  <c r="G20" i="6" l="1"/>
  <c r="G26" i="8" l="1"/>
  <c r="F17" i="7" l="1"/>
  <c r="F15" i="7"/>
  <c r="F276" i="7" l="1"/>
  <c r="F186" i="7" l="1"/>
  <c r="E26" i="8"/>
  <c r="F27" i="5"/>
  <c r="F258" i="7"/>
  <c r="F188" i="7"/>
  <c r="F185" i="7"/>
  <c r="F184" i="7"/>
  <c r="H161" i="7"/>
  <c r="F18" i="7"/>
  <c r="H143" i="7"/>
  <c r="F143" i="7"/>
  <c r="F22" i="5" s="1"/>
  <c r="F131" i="7"/>
  <c r="F20" i="5" s="1"/>
  <c r="F118" i="7"/>
  <c r="F19" i="5" s="1"/>
  <c r="F9" i="7"/>
  <c r="J7" i="5" l="1"/>
  <c r="F7" i="5"/>
  <c r="F10" i="7" s="1"/>
  <c r="G7" i="8"/>
  <c r="G19" i="8" s="1"/>
  <c r="H28" i="5"/>
  <c r="F26" i="5"/>
  <c r="F28" i="5" s="1"/>
  <c r="J17" i="5" l="1"/>
  <c r="G35" i="8"/>
  <c r="F17" i="5"/>
  <c r="F11" i="7" s="1"/>
  <c r="H29" i="5"/>
  <c r="J280" i="7" l="1"/>
  <c r="J21" i="5"/>
  <c r="J23" i="5" s="1"/>
  <c r="J285" i="7"/>
  <c r="J289" i="7" s="1"/>
  <c r="F285" i="7"/>
  <c r="F289" i="7" s="1"/>
  <c r="F21" i="5"/>
  <c r="F23" i="5" s="1"/>
  <c r="F275" i="7"/>
  <c r="F280" i="7" s="1"/>
  <c r="F12" i="7"/>
  <c r="I7" i="8" l="1"/>
  <c r="I285" i="7"/>
  <c r="F13" i="7"/>
  <c r="F29" i="5"/>
  <c r="I19" i="8" l="1"/>
  <c r="I35" i="8" s="1"/>
  <c r="J29" i="5"/>
  <c r="J20" i="9"/>
  <c r="E7" i="8"/>
  <c r="F14" i="7"/>
  <c r="G31" i="6"/>
  <c r="E19" i="8" l="1"/>
  <c r="N20" i="9"/>
  <c r="E35" i="8" l="1"/>
  <c r="F16" i="7"/>
  <c r="F222" i="7"/>
  <c r="H222" i="7"/>
  <c r="F211" i="7" l="1"/>
  <c r="H211" i="7"/>
  <c r="H176" i="7" l="1"/>
  <c r="D23" i="9" l="1"/>
  <c r="G33" i="6" s="1"/>
  <c r="F23" i="9"/>
  <c r="H23" i="9"/>
  <c r="G35" i="6" s="1"/>
  <c r="G34" i="6" l="1"/>
  <c r="G36" i="6" s="1"/>
  <c r="L23" i="9"/>
  <c r="G38" i="6" s="1"/>
  <c r="F176" i="7" l="1"/>
  <c r="E23" i="9" l="1"/>
  <c r="G23" i="9"/>
  <c r="I23" i="9"/>
  <c r="K23" i="9"/>
  <c r="N22" i="9" l="1"/>
  <c r="J23" i="9" l="1"/>
  <c r="N23" i="9" s="1"/>
  <c r="G37" i="6" l="1"/>
  <c r="G39" i="6" s="1"/>
  <c r="G40" i="6" l="1"/>
  <c r="F234" i="7"/>
  <c r="F21" i="7" s="1"/>
  <c r="F19" i="7" l="1"/>
</calcChain>
</file>

<file path=xl/sharedStrings.xml><?xml version="1.0" encoding="utf-8"?>
<sst xmlns="http://schemas.openxmlformats.org/spreadsheetml/2006/main" count="477" uniqueCount="257">
  <si>
    <t xml:space="preserve"> </t>
  </si>
  <si>
    <t>December 31,</t>
  </si>
  <si>
    <t>Cash and cash equivalents</t>
  </si>
  <si>
    <t>Income taxes payable</t>
  </si>
  <si>
    <t>Other long-term liabilities</t>
  </si>
  <si>
    <t>Quarter ended</t>
  </si>
  <si>
    <t>Other current assets</t>
  </si>
  <si>
    <t xml:space="preserve">   Total assets</t>
  </si>
  <si>
    <t>LIABILITIES AND SHAREHOLDERS' EQUITY</t>
  </si>
  <si>
    <t>Long-term debt</t>
  </si>
  <si>
    <t>Accounts payable</t>
  </si>
  <si>
    <t>ASSETS</t>
  </si>
  <si>
    <t>Interest expense</t>
  </si>
  <si>
    <t>Restricted cash</t>
  </si>
  <si>
    <t>Short-term debt and current portion of long-term debt</t>
  </si>
  <si>
    <t xml:space="preserve">   Total current liabilities</t>
  </si>
  <si>
    <t xml:space="preserve">Revenues </t>
  </si>
  <si>
    <t xml:space="preserve">          Total current assets</t>
  </si>
  <si>
    <t xml:space="preserve">          Total shareholders' equity</t>
  </si>
  <si>
    <t xml:space="preserve">    Total liabilities and shareholders' equity</t>
  </si>
  <si>
    <t>Year ended</t>
  </si>
  <si>
    <t>Total operating expenses</t>
  </si>
  <si>
    <t>Additional paid-in capital</t>
  </si>
  <si>
    <t xml:space="preserve">Accumulated earnings </t>
  </si>
  <si>
    <t xml:space="preserve">   Total long-term liabilities</t>
  </si>
  <si>
    <t>Deferred tax liabilities</t>
  </si>
  <si>
    <t>Deferred tax assets</t>
  </si>
  <si>
    <t>Earnings per share, to ordinary equity holders of PGS ASA:</t>
  </si>
  <si>
    <t>- Basic</t>
  </si>
  <si>
    <t>Accounts receivable</t>
  </si>
  <si>
    <t>Accrued revenues and other receivables</t>
  </si>
  <si>
    <t>Property and equipment</t>
  </si>
  <si>
    <t>Other intangible assets</t>
  </si>
  <si>
    <t xml:space="preserve">     Total paid-in capital</t>
  </si>
  <si>
    <t xml:space="preserve">Common stock; par value NOK 3; </t>
  </si>
  <si>
    <t xml:space="preserve">   Treasury shares, par value</t>
  </si>
  <si>
    <t>Note</t>
  </si>
  <si>
    <t xml:space="preserve">Cost of sales </t>
  </si>
  <si>
    <t xml:space="preserve">Research and development costs </t>
  </si>
  <si>
    <t xml:space="preserve">Selling, general and administrative costs </t>
  </si>
  <si>
    <t xml:space="preserve"> Weighted average basic shares outstanding</t>
  </si>
  <si>
    <t>MultiClient library</t>
  </si>
  <si>
    <t xml:space="preserve">     Total</t>
  </si>
  <si>
    <t>Interest bearing receivables</t>
  </si>
  <si>
    <t>Restricted cash (current and long-term)</t>
  </si>
  <si>
    <t>Total comprehensive income</t>
  </si>
  <si>
    <t>equity</t>
  </si>
  <si>
    <t>capital</t>
  </si>
  <si>
    <t>par value</t>
  </si>
  <si>
    <t>Shareholders'</t>
  </si>
  <si>
    <t>earnings</t>
  </si>
  <si>
    <t>paid-in</t>
  </si>
  <si>
    <t>shares</t>
  </si>
  <si>
    <t>Accumulated</t>
  </si>
  <si>
    <t>Additional</t>
  </si>
  <si>
    <t>Treasury</t>
  </si>
  <si>
    <t>MultiClient late sales</t>
  </si>
  <si>
    <t xml:space="preserve">     MultiClient library, net</t>
  </si>
  <si>
    <t>Surveys in progress</t>
  </si>
  <si>
    <t xml:space="preserve">     Completed surveys</t>
  </si>
  <si>
    <t>The net book-value of the MultiClient library by year of completion is as follows:</t>
  </si>
  <si>
    <t xml:space="preserve">Other  </t>
  </si>
  <si>
    <t>Interest income</t>
  </si>
  <si>
    <t>Capitalized interest, construction in progress</t>
  </si>
  <si>
    <t>Capitalized interest, MultiClient library</t>
  </si>
  <si>
    <t>Interest expense, gross</t>
  </si>
  <si>
    <t>Amortization of MultiClient library</t>
  </si>
  <si>
    <t xml:space="preserve">Gross depreciation </t>
  </si>
  <si>
    <t>Capitalized development costs</t>
  </si>
  <si>
    <t xml:space="preserve">     - Other</t>
  </si>
  <si>
    <t xml:space="preserve">     - MultiClient late sales</t>
  </si>
  <si>
    <t xml:space="preserve">     - MultiClient pre-funding</t>
  </si>
  <si>
    <t xml:space="preserve">     - Contract seismic</t>
  </si>
  <si>
    <t>Marine revenues by service type:</t>
  </si>
  <si>
    <t>Cash and cash equivalents at end of period</t>
  </si>
  <si>
    <t>Cash and cash equivalents at beginning of period</t>
  </si>
  <si>
    <t>Interest paid</t>
  </si>
  <si>
    <t>Investment in other intangible assets</t>
  </si>
  <si>
    <t>Investment in MultiClient library</t>
  </si>
  <si>
    <t>Increase (decrease) in accounts payable</t>
  </si>
  <si>
    <t>Other items</t>
  </si>
  <si>
    <t>Attributable to equity holders of PGS ASA</t>
  </si>
  <si>
    <t>Completed during 2012</t>
  </si>
  <si>
    <t>Key figures MultiClient library:</t>
  </si>
  <si>
    <t>Summary of net interest bearing debt:</t>
  </si>
  <si>
    <t>Total comprehensive income to equity holders of PGS ASA</t>
  </si>
  <si>
    <t>Other long-term assets</t>
  </si>
  <si>
    <t xml:space="preserve">Condensed Consolidated Statements of Financial Position </t>
  </si>
  <si>
    <t>(Increase) decrease in accounts receivable, accrued revenues &amp; other receivables</t>
  </si>
  <si>
    <t>Investment in property and equipment</t>
  </si>
  <si>
    <t>Net cash (used in) provided by financing activities</t>
  </si>
  <si>
    <t>Condensed Consolidated Statements of Cash Flows</t>
  </si>
  <si>
    <t>Currency exchange gain (loss)</t>
  </si>
  <si>
    <t>Change in other long-term items related to operating activities</t>
  </si>
  <si>
    <t>Investment in other current -and long-term assets</t>
  </si>
  <si>
    <t>Completed during 2013</t>
  </si>
  <si>
    <t>(In millions of US dollars)</t>
  </si>
  <si>
    <t>(In millions US of dollars)</t>
  </si>
  <si>
    <t>- Diluted</t>
  </si>
  <si>
    <t xml:space="preserve"> Weighted average diluted shares outstanding</t>
  </si>
  <si>
    <t>Proceeds, net of deferred loan costs, from issuance of long-term debt</t>
  </si>
  <si>
    <t>MultiClient pre-funding revenue</t>
  </si>
  <si>
    <t>Interest expense consists of the following:</t>
  </si>
  <si>
    <t>Other financial expense, net</t>
  </si>
  <si>
    <t>Other financial expense, net consists of the following:</t>
  </si>
  <si>
    <t xml:space="preserve">                                                   </t>
  </si>
  <si>
    <t>Depreciation capitalized and deferred, net</t>
  </si>
  <si>
    <t>Adjustment for deferred loan costs (offset in long-term debt)</t>
  </si>
  <si>
    <t xml:space="preserve">         Total long-term assets</t>
  </si>
  <si>
    <t>Other comprehensive income</t>
  </si>
  <si>
    <t xml:space="preserve">Other </t>
  </si>
  <si>
    <t>comprehensive</t>
  </si>
  <si>
    <t>income</t>
  </si>
  <si>
    <t xml:space="preserve">     - Imaging</t>
  </si>
  <si>
    <t>Condensed Consolidated Statements of Changes in Shareholders' Equity</t>
  </si>
  <si>
    <t xml:space="preserve">Capitalized depreciation (non-cash) </t>
  </si>
  <si>
    <t>Net cash used in investing activities</t>
  </si>
  <si>
    <t xml:space="preserve"> Proceeds from sale and disposal of assets</t>
  </si>
  <si>
    <t>Accrued expenses and other current liabilities</t>
  </si>
  <si>
    <t>Change in other current items related to operating activities</t>
  </si>
  <si>
    <t>Revenues by service type:</t>
  </si>
  <si>
    <t>Items that will not be reclassified to profit and loss</t>
  </si>
  <si>
    <t>Other comprehensive income for the period, net of tax</t>
  </si>
  <si>
    <t>Seismic equipment</t>
  </si>
  <si>
    <t>Vessel upgrades/Yard</t>
  </si>
  <si>
    <t>Processing equipment</t>
  </si>
  <si>
    <t>Newbuilds</t>
  </si>
  <si>
    <t>Other</t>
  </si>
  <si>
    <t xml:space="preserve">Cash investment in MultiClient library </t>
  </si>
  <si>
    <t xml:space="preserve">Capitalized interest in MultiClient library </t>
  </si>
  <si>
    <t xml:space="preserve">Amortization of MultiClient library </t>
  </si>
  <si>
    <t>Secured</t>
  </si>
  <si>
    <t>Export credit financing, due 2025</t>
  </si>
  <si>
    <t>Export credit financing, due 2027</t>
  </si>
  <si>
    <t>Unsecured</t>
  </si>
  <si>
    <t>Senior notes, Coupon 7.375%, due 2018</t>
  </si>
  <si>
    <t>Less deferred loan costs, net of debt premiums</t>
  </si>
  <si>
    <t>Total long-term debt</t>
  </si>
  <si>
    <t>Long term debt consists of the following:</t>
  </si>
  <si>
    <t>Undrawn facilities consists of the following:</t>
  </si>
  <si>
    <t xml:space="preserve">Export credit financing </t>
  </si>
  <si>
    <t>Bank facility (NOK 50 mill)</t>
  </si>
  <si>
    <t>Performance bond</t>
  </si>
  <si>
    <t>Gains (losses) arising during the period</t>
  </si>
  <si>
    <t>Prefunding as a percentage of MultiClient cash investment</t>
  </si>
  <si>
    <t>Contract</t>
  </si>
  <si>
    <t>MultiClient</t>
  </si>
  <si>
    <t>Steaming</t>
  </si>
  <si>
    <t>Yard</t>
  </si>
  <si>
    <t>Income tax effect on actuarial gains and losses</t>
  </si>
  <si>
    <t>Cash flow hedges</t>
  </si>
  <si>
    <t>Deferred tax on cash flow hedges</t>
  </si>
  <si>
    <t>Other comprehensive income (loss) of associated companies</t>
  </si>
  <si>
    <t>Reclassification adjustments for losses (gains) included in profit and loss</t>
  </si>
  <si>
    <t>Items that may be subsequently reclassified to profit and loss</t>
  </si>
  <si>
    <t>Net cash provided by operating activities</t>
  </si>
  <si>
    <t xml:space="preserve">     Total revenues</t>
  </si>
  <si>
    <r>
      <t>Repayment of</t>
    </r>
    <r>
      <rPr>
        <strike/>
        <sz val="10"/>
        <color rgb="FFFF0000"/>
        <rFont val="Calibri"/>
        <family val="2"/>
      </rPr>
      <t xml:space="preserve"> long-term </t>
    </r>
    <r>
      <rPr>
        <sz val="10"/>
        <rFont val="Calibri"/>
        <family val="2"/>
      </rPr>
      <t>debt</t>
    </r>
  </si>
  <si>
    <r>
      <t>Net</t>
    </r>
    <r>
      <rPr>
        <strike/>
        <sz val="10"/>
        <color rgb="FFFF0000"/>
        <rFont val="Calibri"/>
        <family val="2"/>
      </rPr>
      <t xml:space="preserve"> increase (decrease)</t>
    </r>
    <r>
      <rPr>
        <sz val="10"/>
        <rFont val="Calibri"/>
        <family val="2"/>
      </rPr>
      <t xml:space="preserve"> in cash and cash equivalents</t>
    </r>
  </si>
  <si>
    <t>Completed during 2015</t>
  </si>
  <si>
    <t>Net income (loss) to equity holders of PGS ASA</t>
  </si>
  <si>
    <t>Note 1 - Revenues</t>
  </si>
  <si>
    <t xml:space="preserve">Long-term debt </t>
  </si>
  <si>
    <t>(In millions of US dollars, except per share data)</t>
  </si>
  <si>
    <t>Revenues</t>
  </si>
  <si>
    <t>EBIT as reported</t>
  </si>
  <si>
    <t>Basic earnings per share ($ per share)</t>
  </si>
  <si>
    <t>Cash investment in MultiClient library</t>
  </si>
  <si>
    <t>Capital expenditures (whether paid or not)</t>
  </si>
  <si>
    <t xml:space="preserve">Total assets </t>
  </si>
  <si>
    <t>Net interest bearing debt</t>
  </si>
  <si>
    <t>Loss (gain) on sale and retirement of assets</t>
  </si>
  <si>
    <t>Depreciation, amortization, impairment and loss on sale of long-term assets</t>
  </si>
  <si>
    <t>Stacked/standby</t>
  </si>
  <si>
    <t xml:space="preserve">Share of results from associated companies </t>
  </si>
  <si>
    <t>Proceeds from sale of treasury shares/share issue</t>
  </si>
  <si>
    <t>Completed during 2014</t>
  </si>
  <si>
    <t>Vessel allocation(1):</t>
  </si>
  <si>
    <r>
      <rPr>
        <sz val="8"/>
        <rFont val="Calibri"/>
        <family val="2"/>
      </rPr>
      <t>1)</t>
    </r>
    <r>
      <rPr>
        <sz val="10"/>
        <rFont val="Calibri"/>
        <family val="2"/>
      </rPr>
      <t xml:space="preserve"> </t>
    </r>
    <r>
      <rPr>
        <sz val="8"/>
        <rFont val="Calibri"/>
        <family val="2"/>
      </rPr>
      <t>The statistics exclude cold-stacked vessels.</t>
    </r>
  </si>
  <si>
    <t>Balance as of January 1, 2016</t>
  </si>
  <si>
    <t>Completed during 2016</t>
  </si>
  <si>
    <t>Sellling, general and administrative costs</t>
  </si>
  <si>
    <t>Note 5 - Interest expense</t>
  </si>
  <si>
    <t>Note 6 - Other financial expense, net</t>
  </si>
  <si>
    <t>Note 8 - Property and equipment</t>
  </si>
  <si>
    <t>Note 9 - MultiClient library</t>
  </si>
  <si>
    <t>Note 10 - Liquidity and financing</t>
  </si>
  <si>
    <t>Note 11 - Earnings per share</t>
  </si>
  <si>
    <t xml:space="preserve">Term loan B, Libor (min. 75 bp) + 250 Basis points, due 2021 </t>
  </si>
  <si>
    <t>Income (loss) before income tax expense</t>
  </si>
  <si>
    <t>Operating profit (loss)/EBIT</t>
  </si>
  <si>
    <t>Net income (loss) to equity holders</t>
  </si>
  <si>
    <t>Note 12 - Other comprehensive income</t>
  </si>
  <si>
    <t>Changes to Other comprehensive income consists of the following:</t>
  </si>
  <si>
    <t>Shares available for sale</t>
  </si>
  <si>
    <t xml:space="preserve"> Condensed Consolidated Statements of Profit and Loss and Other Comprehensive Income</t>
  </si>
  <si>
    <t xml:space="preserve">        Cash costs, gross</t>
  </si>
  <si>
    <t xml:space="preserve">          Total</t>
  </si>
  <si>
    <t>Cost of sales before investment in MultiClient library</t>
  </si>
  <si>
    <t>Research and development costs before capitalized development costs</t>
  </si>
  <si>
    <t>Capital expenditures, whether paid or not, consists of the following:</t>
  </si>
  <si>
    <t xml:space="preserve">      Investment in property and equipment</t>
  </si>
  <si>
    <t xml:space="preserve">EBITDA </t>
  </si>
  <si>
    <t>Operating profit (loss)</t>
  </si>
  <si>
    <t xml:space="preserve">       Total capital expenditures, whether paid or not</t>
  </si>
  <si>
    <t>Impairment of MultiClient library</t>
  </si>
  <si>
    <t>Other Intangible assets</t>
  </si>
  <si>
    <t>Depreciation and amortization of long term assets (excl. MultiClient library)</t>
  </si>
  <si>
    <t>Impairment and loss on sale of long-term assets (excl. MultiClient library)</t>
  </si>
  <si>
    <t>Amortization and impairment of MultiClient library</t>
  </si>
  <si>
    <t>Less current portion LT debt</t>
  </si>
  <si>
    <t>Amortization and impairment of MultiClient library consist of the following:</t>
  </si>
  <si>
    <t>Depreciation and amortization of long term assets (excl. MultiClient library) consist of the following:</t>
  </si>
  <si>
    <t>Senior notes, Coupon 7.375%, due 2020</t>
  </si>
  <si>
    <t xml:space="preserve">Income tax </t>
  </si>
  <si>
    <t>Impairment and loss on sale of long-term assets (excluding MultiClient library) consist of the following:</t>
  </si>
  <si>
    <t>Other charges, net</t>
  </si>
  <si>
    <t>EBIT ex. impairment and other charges, net</t>
  </si>
  <si>
    <t>Note 3 - Depreciation, amortization and impairments and other charges, net</t>
  </si>
  <si>
    <t xml:space="preserve">Other charges, net consist of the following: </t>
  </si>
  <si>
    <t xml:space="preserve">         Net operating expenses</t>
  </si>
  <si>
    <t xml:space="preserve">Note 2 - Net operating expenses </t>
  </si>
  <si>
    <t xml:space="preserve">Note 7 - Income tax </t>
  </si>
  <si>
    <t xml:space="preserve">Current tax </t>
  </si>
  <si>
    <t>Note 13 - EBITDA and EBIT ex. impairment and other charges, net reconciliation</t>
  </si>
  <si>
    <t>Key Financial Figures</t>
  </si>
  <si>
    <t>Income tax consists of the following:</t>
  </si>
  <si>
    <t>Note 4 - Share of results from associated companies</t>
  </si>
  <si>
    <t>Change in deferred tax</t>
  </si>
  <si>
    <t xml:space="preserve">Share of results in associated companies </t>
  </si>
  <si>
    <t>Balance as of January 1, 2017</t>
  </si>
  <si>
    <t>Completed during 2017</t>
  </si>
  <si>
    <t xml:space="preserve">   issued and outstanding 338,579,996 shares </t>
  </si>
  <si>
    <t>Income taxes paid</t>
  </si>
  <si>
    <t xml:space="preserve">Property and equipment </t>
  </si>
  <si>
    <t>Revolving credit facility, due 2020</t>
  </si>
  <si>
    <t>Accelerated amortization of MultiClient library</t>
  </si>
  <si>
    <t xml:space="preserve">     Long-term debt, gross (1)</t>
  </si>
  <si>
    <t>Adjustment to prior years capital expenditures</t>
  </si>
  <si>
    <t>Onerous lease contracts</t>
  </si>
  <si>
    <t>Change in working capital and capital leases</t>
  </si>
  <si>
    <t>Actuarial gains (losses) on defined benefit pensions plan</t>
  </si>
  <si>
    <t>Share based payments</t>
  </si>
  <si>
    <t>Share</t>
  </si>
  <si>
    <t xml:space="preserve">Change in deferred tax </t>
  </si>
  <si>
    <t>For the twelve months ended December 31, 2016</t>
  </si>
  <si>
    <t>Balance as of December 31, 2016</t>
  </si>
  <si>
    <t>For the twelve months ended December 31, 2017</t>
  </si>
  <si>
    <t>Balance as of December 31, 2017</t>
  </si>
  <si>
    <t>Notes to the Condensed Interim Consolidated Financial Statements - Fourth Quarter 2017</t>
  </si>
  <si>
    <t>Share issue</t>
  </si>
  <si>
    <t>Severance cost</t>
  </si>
  <si>
    <t>Loss on ISS settlement</t>
  </si>
  <si>
    <t>Decrease (increase) in long-term restricted cash</t>
  </si>
  <si>
    <t>Net change of drawing on the Revolving Credit Facility</t>
  </si>
  <si>
    <t>EBITDA ex. Other Charges, net</t>
  </si>
  <si>
    <t>Onerous contracts with customers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</si>
</sst>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7">
    <numFmt numFmtId="6" formatCode="&quot;$&quot;#,##0_);[Red]\(&quot;$&quot;#,##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_ ;_ * \-#,##0_ ;_ * &quot;-&quot;_ ;_ @_ "/>
    <numFmt numFmtId="165" formatCode="_ &quot;kr&quot;\ * #,##0.00_ ;_ &quot;kr&quot;\ * \-#,##0.00_ ;_ &quot;kr&quot;\ * &quot;-&quot;??_ ;_ @_ "/>
    <numFmt numFmtId="166" formatCode="_ * #,##0.00_ ;_ * \-#,##0.00_ ;_ * &quot;-&quot;??_ ;_ @_ "/>
    <numFmt numFmtId="167" formatCode="_-* #,##0_-;\-* #,##0_-;_-* &quot;-&quot;_-;_-@_-"/>
    <numFmt numFmtId="168" formatCode="_-&quot;£&quot;* #,##0.00_-;\-&quot;£&quot;* #,##0.00_-;_-&quot;£&quot;* &quot;-&quot;??_-;_-@_-"/>
    <numFmt numFmtId="169" formatCode="_-* #,##0.00_-;\-* #,##0.00_-;_-* &quot;-&quot;??_-;_-@_-"/>
    <numFmt numFmtId="170" formatCode="_(&quot;$&quot;\ * #,##0_);_(&quot;$&quot;\ * \(#,##0\);_(&quot;$&quot;\ * &quot;-&quot;_);_(@_)"/>
    <numFmt numFmtId="171" formatCode="_(* #,##0_);_(* \(#,##0\);_(* &quot;-&quot;??_);_(@_)"/>
    <numFmt numFmtId="172" formatCode="_(&quot;$&quot;* #,##0_);_(&quot;$&quot;* \(#,##0\);_(&quot;$&quot;* &quot;-&quot;??_);_(@_)"/>
    <numFmt numFmtId="173" formatCode="_ * #,##0_ ;_ * \(#,##0\)_ ;_ * &quot;-&quot;_ ;_ @_ "/>
    <numFmt numFmtId="174" formatCode="_(* #,##0.0_);_(* \(#,##0.0\);_(* &quot;-&quot;??_);_(@_)"/>
    <numFmt numFmtId="175" formatCode="#,##0;[Red]\(#,##0\)"/>
    <numFmt numFmtId="176" formatCode="_(* #,##0,;_(* \(#,##0,\);_(* &quot;-&quot;_);_(@_)"/>
    <numFmt numFmtId="177" formatCode="_(* #,##0.0_);_(* \(#,##0.0\);_(* &quot;-&quot;_);_(@_)"/>
    <numFmt numFmtId="178" formatCode="_ * #,##0.0_ ;_ * \-#,##0.0_ ;_ * &quot;-&quot;?_ ;_ @_ "/>
    <numFmt numFmtId="179" formatCode="_(* #,##0.000_);_(* \(#,##0.000\);_(* &quot;-&quot;_);_(@_)"/>
    <numFmt numFmtId="180" formatCode="_(* #,##0.000_);_(* \(#,##0.000\);_(* &quot;-&quot;??_);_(@_)"/>
    <numFmt numFmtId="181" formatCode="0.000"/>
    <numFmt numFmtId="182" formatCode="_(* #,##0.0000_);_(* \(#,##0.0000\);_(* &quot;-&quot;_);_(@_)"/>
    <numFmt numFmtId="183" formatCode="0.0"/>
    <numFmt numFmtId="184" formatCode="_(* #,##0.0_);_(* \(#,##0.0\);_(* &quot;-&quot;?_);_(@_)"/>
    <numFmt numFmtId="185" formatCode="0.0%"/>
  </numFmts>
  <fonts count="86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4"/>
      <name val="Univers 55"/>
      <family val="2"/>
    </font>
    <font>
      <sz val="10"/>
      <color indexed="10"/>
      <name val="Times New Roman"/>
      <family val="1"/>
    </font>
    <font>
      <sz val="14"/>
      <name val="Times New Roman"/>
      <family val="1"/>
    </font>
    <font>
      <b/>
      <sz val="10"/>
      <color indexed="10"/>
      <name val="Times New Roman"/>
      <family val="1"/>
    </font>
    <font>
      <sz val="10"/>
      <color rgb="FFFF0000"/>
      <name val="Times New Roman"/>
      <family val="1"/>
    </font>
    <font>
      <sz val="10"/>
      <color rgb="FFFF0000"/>
      <name val="Arial"/>
      <family val="2"/>
    </font>
    <font>
      <sz val="8"/>
      <color rgb="FFFF0000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b/>
      <sz val="10"/>
      <color rgb="FFFF0000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sz val="11"/>
      <name val="Times New Roman"/>
      <family val="1"/>
    </font>
    <font>
      <b/>
      <sz val="16"/>
      <name val="Arial"/>
      <family val="2"/>
    </font>
    <font>
      <b/>
      <sz val="10"/>
      <color rgb="FFFF0000"/>
      <name val="Arial"/>
      <family val="2"/>
    </font>
    <font>
      <sz val="10"/>
      <color theme="3" tint="0.59999389629810485"/>
      <name val="Arial"/>
      <family val="2"/>
    </font>
    <font>
      <sz val="10"/>
      <color theme="3" tint="0.39997558519241921"/>
      <name val="Arial"/>
      <family val="2"/>
    </font>
    <font>
      <sz val="10"/>
      <color theme="3" tint="0.39997558519241921"/>
      <name val="Times New Roman"/>
      <family val="1"/>
    </font>
    <font>
      <sz val="8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sz val="8"/>
      <name val="Arial"/>
      <family val="2"/>
    </font>
    <font>
      <sz val="10"/>
      <color rgb="FF0070C0"/>
      <name val="Times New Roman"/>
      <family val="1"/>
    </font>
    <font>
      <b/>
      <sz val="10"/>
      <color rgb="FF0070C0"/>
      <name val="Times New Roman"/>
      <family val="1"/>
    </font>
    <font>
      <sz val="10"/>
      <color rgb="FF0070C0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sz val="6"/>
      <name val="Univers (WN)"/>
    </font>
    <font>
      <sz val="10"/>
      <name val="BERNHARD"/>
    </font>
    <font>
      <sz val="10"/>
      <name val="Helv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i/>
      <sz val="18"/>
      <color indexed="9"/>
      <name val="Times New Roman"/>
      <family val="1"/>
    </font>
    <font>
      <b/>
      <sz val="8"/>
      <color indexed="9"/>
      <name val="Arial"/>
      <family val="2"/>
    </font>
    <font>
      <sz val="8"/>
      <name val="Helv"/>
    </font>
    <font>
      <sz val="12"/>
      <name val="Times New Roman Cyr"/>
      <charset val="204"/>
    </font>
    <font>
      <b/>
      <sz val="9"/>
      <name val="Arial"/>
      <family val="2"/>
    </font>
    <font>
      <sz val="8"/>
      <color indexed="13"/>
      <name val="MS Sans Serif"/>
      <family val="2"/>
    </font>
    <font>
      <sz val="10"/>
      <name val="Arial Unicode MS"/>
      <family val="2"/>
    </font>
    <font>
      <b/>
      <sz val="10"/>
      <name val="Arial Unicode MS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1"/>
      <name val="Maiandra GD"/>
      <family val="2"/>
    </font>
    <font>
      <u/>
      <sz val="8"/>
      <color rgb="FF0000FF"/>
      <name val="Calibri"/>
      <family val="2"/>
      <scheme val="minor"/>
    </font>
    <font>
      <sz val="9"/>
      <color theme="1"/>
      <name val="Arial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0"/>
      <name val="MS Sans Serif"/>
      <family val="2"/>
    </font>
    <font>
      <sz val="12"/>
      <name val="Helv"/>
    </font>
    <font>
      <sz val="24"/>
      <name val="Helv"/>
    </font>
    <font>
      <b/>
      <sz val="10"/>
      <name val="MS Sans Serif"/>
      <family val="2"/>
    </font>
    <font>
      <vertAlign val="superscript"/>
      <sz val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i/>
      <sz val="11"/>
      <name val="Calibri"/>
      <family val="2"/>
    </font>
    <font>
      <sz val="14"/>
      <name val="Calibri"/>
      <family val="2"/>
    </font>
    <font>
      <strike/>
      <sz val="10"/>
      <color rgb="FFFF0000"/>
      <name val="Calibri"/>
      <family val="2"/>
    </font>
    <font>
      <b/>
      <sz val="10"/>
      <color rgb="FFFF0000"/>
      <name val="Calibri"/>
      <family val="2"/>
    </font>
    <font>
      <sz val="10"/>
      <color indexed="10"/>
      <name val="Calibri"/>
      <family val="2"/>
    </font>
    <font>
      <sz val="10"/>
      <color rgb="FFFF0000"/>
      <name val="Calibri"/>
      <family val="2"/>
    </font>
    <font>
      <i/>
      <sz val="10"/>
      <name val="Calibri"/>
      <family val="2"/>
    </font>
    <font>
      <b/>
      <i/>
      <sz val="11"/>
      <color rgb="FFFF0000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sz val="9"/>
      <name val="Calibri"/>
      <family val="2"/>
    </font>
    <font>
      <sz val="9"/>
      <color rgb="FFFF0000"/>
      <name val="Calibri"/>
      <family val="2"/>
    </font>
    <font>
      <b/>
      <sz val="10"/>
      <color theme="3" tint="0.59999389629810485"/>
      <name val="Arial"/>
      <family val="2"/>
    </font>
    <font>
      <b/>
      <sz val="10"/>
      <color indexed="10"/>
      <name val="Arial"/>
      <family val="2"/>
    </font>
    <font>
      <b/>
      <sz val="9"/>
      <name val="Calibri"/>
      <family val="2"/>
    </font>
    <font>
      <i/>
      <sz val="9"/>
      <name val="Calibri"/>
      <family val="2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color rgb="FFFF0000"/>
      <name val="Arial"/>
      <family val="2"/>
    </font>
    <font>
      <sz val="10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8"/>
        <bgColor indexed="64"/>
      </patternFill>
    </fill>
    <fill>
      <patternFill patternType="solid">
        <fgColor indexed="18"/>
      </patternFill>
    </fill>
    <fill>
      <patternFill patternType="solid">
        <fgColor rgb="FFF2F2F2"/>
        <bgColor indexed="64"/>
      </patternFill>
    </fill>
    <fill>
      <patternFill patternType="gray125">
        <fgColor indexed="8"/>
      </patternFill>
    </fill>
    <fill>
      <patternFill patternType="mediumGray">
        <fgColor indexed="22"/>
      </patternFill>
    </fill>
    <fill>
      <patternFill patternType="solid">
        <fgColor rgb="FFF0F0F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ck">
        <color indexed="9"/>
      </top>
      <bottom style="thick">
        <color indexed="9"/>
      </bottom>
      <diagonal/>
    </border>
    <border>
      <left style="thick">
        <color indexed="9"/>
      </left>
      <right/>
      <top style="thick">
        <color indexed="9"/>
      </top>
      <bottom style="thick">
        <color indexed="9"/>
      </bottom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/>
      <right/>
      <top style="medium">
        <color indexed="9"/>
      </top>
      <bottom style="medium">
        <color indexed="9"/>
      </bottom>
      <diagonal/>
    </border>
    <border>
      <left/>
      <right/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</borders>
  <cellStyleXfs count="395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 applyNumberFormat="0" applyAlignment="0" applyProtection="0"/>
    <xf numFmtId="0" fontId="34" fillId="0" borderId="0" applyNumberFormat="0" applyFill="0" applyBorder="0" applyAlignment="0"/>
    <xf numFmtId="0" fontId="35" fillId="0" borderId="0"/>
    <xf numFmtId="0" fontId="36" fillId="0" borderId="0"/>
    <xf numFmtId="0" fontId="35" fillId="0" borderId="0"/>
    <xf numFmtId="0" fontId="36" fillId="0" borderId="0"/>
    <xf numFmtId="0" fontId="37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39" fillId="15" borderId="8" applyNumberFormat="0" applyProtection="0">
      <alignment vertical="center"/>
    </xf>
    <xf numFmtId="0" fontId="25" fillId="15" borderId="9" applyNumberFormat="0" applyProtection="0"/>
    <xf numFmtId="0" fontId="39" fillId="15" borderId="10" applyNumberFormat="0" applyProtection="0">
      <alignment vertical="center"/>
    </xf>
    <xf numFmtId="0" fontId="39" fillId="15" borderId="11" applyNumberFormat="0" applyProtection="0">
      <alignment vertical="center"/>
    </xf>
    <xf numFmtId="0" fontId="39" fillId="15" borderId="0" applyNumberFormat="0" applyProtection="0">
      <alignment vertical="center"/>
    </xf>
    <xf numFmtId="0" fontId="32" fillId="0" borderId="12" applyNumberFormat="0" applyProtection="0"/>
    <xf numFmtId="0" fontId="28" fillId="0" borderId="13" applyNumberFormat="0" applyProtection="0">
      <alignment horizontal="left" textRotation="90" wrapText="1"/>
    </xf>
    <xf numFmtId="0" fontId="40" fillId="15" borderId="0" applyNumberFormat="0" applyProtection="0"/>
    <xf numFmtId="0" fontId="41" fillId="0" borderId="0" applyNumberFormat="0" applyFill="0" applyBorder="0" applyAlignment="0" applyProtection="0"/>
    <xf numFmtId="0" fontId="42" fillId="0" borderId="0"/>
    <xf numFmtId="0" fontId="20" fillId="0" borderId="0"/>
    <xf numFmtId="0" fontId="17" fillId="0" borderId="0"/>
    <xf numFmtId="0" fontId="43" fillId="0" borderId="0"/>
    <xf numFmtId="0" fontId="33" fillId="0" borderId="0"/>
    <xf numFmtId="0" fontId="28" fillId="0" borderId="0"/>
    <xf numFmtId="175" fontId="44" fillId="16" borderId="0"/>
    <xf numFmtId="175" fontId="44" fillId="16" borderId="0"/>
    <xf numFmtId="167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/>
    <xf numFmtId="0" fontId="45" fillId="0" borderId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5" fillId="0" borderId="0"/>
    <xf numFmtId="43" fontId="46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3" fontId="19" fillId="0" borderId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7" fillId="0" borderId="0" applyFont="0" applyFill="0" applyBorder="0" applyAlignment="0" applyProtection="0"/>
    <xf numFmtId="169" fontId="49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4" fontId="47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17" borderId="0">
      <alignment horizontal="right"/>
    </xf>
    <xf numFmtId="38" fontId="52" fillId="0" borderId="0"/>
    <xf numFmtId="38" fontId="53" fillId="0" borderId="0"/>
    <xf numFmtId="38" fontId="54" fillId="0" borderId="0"/>
    <xf numFmtId="38" fontId="55" fillId="0" borderId="0"/>
    <xf numFmtId="0" fontId="19" fillId="0" borderId="0"/>
    <xf numFmtId="0" fontId="19" fillId="0" borderId="0"/>
    <xf numFmtId="38" fontId="56" fillId="0" borderId="0" applyFont="0" applyFill="0" applyBorder="0" applyAlignment="0" applyProtection="0"/>
    <xf numFmtId="40" fontId="56" fillId="0" borderId="0" applyFont="0" applyFill="0" applyBorder="0" applyAlignment="0" applyProtection="0"/>
    <xf numFmtId="6" fontId="56" fillId="0" borderId="0" applyFont="0" applyFill="0" applyBorder="0" applyAlignment="0" applyProtection="0"/>
    <xf numFmtId="8" fontId="56" fillId="0" borderId="0" applyFont="0" applyFill="0" applyBorder="0" applyAlignment="0" applyProtection="0"/>
    <xf numFmtId="37" fontId="57" fillId="18" borderId="0"/>
    <xf numFmtId="37" fontId="58" fillId="18" borderId="14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48" fillId="0" borderId="0"/>
    <xf numFmtId="0" fontId="2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5" fillId="0" borderId="0"/>
    <xf numFmtId="0" fontId="1" fillId="0" borderId="0"/>
    <xf numFmtId="0" fontId="1" fillId="0" borderId="0"/>
    <xf numFmtId="0" fontId="2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2" borderId="7" applyNumberFormat="0" applyFont="0" applyAlignment="0" applyProtection="0"/>
    <xf numFmtId="0" fontId="1" fillId="2" borderId="7" applyNumberFormat="0" applyFont="0" applyAlignment="0" applyProtection="0"/>
    <xf numFmtId="0" fontId="1" fillId="2" borderId="7" applyNumberFormat="0" applyFont="0" applyAlignment="0" applyProtection="0"/>
    <xf numFmtId="0" fontId="1" fillId="2" borderId="7" applyNumberFormat="0" applyFont="0" applyAlignment="0" applyProtection="0"/>
    <xf numFmtId="0" fontId="1" fillId="2" borderId="7" applyNumberFormat="0" applyFont="0" applyAlignment="0" applyProtection="0"/>
    <xf numFmtId="0" fontId="1" fillId="2" borderId="7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56" fillId="0" borderId="0" applyNumberFormat="0" applyFont="0" applyFill="0" applyBorder="0" applyAlignment="0" applyProtection="0">
      <alignment horizontal="left"/>
    </xf>
    <xf numFmtId="0" fontId="56" fillId="0" borderId="0" applyNumberFormat="0" applyFont="0" applyFill="0" applyBorder="0" applyAlignment="0" applyProtection="0">
      <alignment horizontal="left"/>
    </xf>
    <xf numFmtId="15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0" fontId="59" fillId="0" borderId="1">
      <alignment horizontal="center"/>
    </xf>
    <xf numFmtId="3" fontId="56" fillId="0" borderId="0" applyFont="0" applyFill="0" applyBorder="0" applyAlignment="0" applyProtection="0"/>
    <xf numFmtId="0" fontId="56" fillId="19" borderId="0" applyNumberFormat="0" applyFont="0" applyBorder="0" applyAlignment="0" applyProtection="0"/>
    <xf numFmtId="0" fontId="17" fillId="2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85" fillId="0" borderId="0" applyFont="0" applyFill="0" applyBorder="0" applyAlignment="0" applyProtection="0"/>
  </cellStyleXfs>
  <cellXfs count="493">
    <xf numFmtId="0" fontId="0" fillId="0" borderId="0" xfId="0"/>
    <xf numFmtId="0" fontId="3" fillId="0" borderId="0" xfId="0" applyFont="1"/>
    <xf numFmtId="171" fontId="3" fillId="0" borderId="0" xfId="1" applyNumberFormat="1" applyFont="1" applyAlignment="1">
      <alignment horizontal="left"/>
    </xf>
    <xf numFmtId="0" fontId="4" fillId="0" borderId="0" xfId="0" applyFont="1"/>
    <xf numFmtId="0" fontId="3" fillId="0" borderId="0" xfId="0" applyFont="1" applyAlignment="1">
      <alignment horizontal="center"/>
    </xf>
    <xf numFmtId="171" fontId="3" fillId="0" borderId="0" xfId="1" applyNumberFormat="1" applyFont="1" applyBorder="1" applyAlignment="1">
      <alignment horizontal="left"/>
    </xf>
    <xf numFmtId="0" fontId="0" fillId="0" borderId="1" xfId="0" applyBorder="1"/>
    <xf numFmtId="0" fontId="3" fillId="0" borderId="0" xfId="0" applyFont="1" applyBorder="1"/>
    <xf numFmtId="0" fontId="3" fillId="0" borderId="0" xfId="0" applyFont="1" applyAlignment="1"/>
    <xf numFmtId="0" fontId="7" fillId="0" borderId="0" xfId="0" applyFont="1" applyAlignment="1"/>
    <xf numFmtId="172" fontId="3" fillId="0" borderId="0" xfId="0" applyNumberFormat="1" applyFont="1"/>
    <xf numFmtId="41" fontId="3" fillId="0" borderId="0" xfId="0" applyNumberFormat="1" applyFont="1"/>
    <xf numFmtId="172" fontId="3" fillId="0" borderId="0" xfId="2" applyNumberFormat="1" applyFont="1" applyBorder="1"/>
    <xf numFmtId="41" fontId="3" fillId="0" borderId="0" xfId="0" applyNumberFormat="1" applyFont="1" applyFill="1"/>
    <xf numFmtId="171" fontId="6" fillId="0" borderId="0" xfId="1" applyNumberFormat="1" applyFont="1" applyBorder="1" applyAlignment="1">
      <alignment horizontal="left"/>
    </xf>
    <xf numFmtId="172" fontId="6" fillId="0" borderId="0" xfId="2" applyNumberFormat="1" applyFont="1" applyFill="1" applyBorder="1"/>
    <xf numFmtId="171" fontId="6" fillId="0" borderId="0" xfId="1" applyNumberFormat="1" applyFont="1" applyFill="1" applyBorder="1" applyAlignment="1">
      <alignment horizontal="left"/>
    </xf>
    <xf numFmtId="0" fontId="3" fillId="0" borderId="0" xfId="0" applyFont="1" applyFill="1"/>
    <xf numFmtId="0" fontId="3" fillId="0" borderId="0" xfId="0" applyFont="1" applyFill="1" applyBorder="1"/>
    <xf numFmtId="0" fontId="7" fillId="0" borderId="0" xfId="0" applyFont="1" applyBorder="1"/>
    <xf numFmtId="41" fontId="3" fillId="0" borderId="0" xfId="0" applyNumberFormat="1" applyFont="1" applyFill="1" applyBorder="1"/>
    <xf numFmtId="0" fontId="0" fillId="0" borderId="0" xfId="0" applyFill="1"/>
    <xf numFmtId="172" fontId="6" fillId="0" borderId="0" xfId="2" applyNumberFormat="1" applyFont="1" applyBorder="1"/>
    <xf numFmtId="0" fontId="8" fillId="0" borderId="0" xfId="0" applyFont="1"/>
    <xf numFmtId="0" fontId="8" fillId="0" borderId="0" xfId="0" applyFont="1" applyFill="1"/>
    <xf numFmtId="0" fontId="3" fillId="0" borderId="0" xfId="0" applyFont="1" applyFill="1" applyAlignment="1">
      <alignment horizontal="center"/>
    </xf>
    <xf numFmtId="173" fontId="3" fillId="0" borderId="0" xfId="1" applyNumberFormat="1" applyFont="1" applyBorder="1"/>
    <xf numFmtId="172" fontId="4" fillId="0" borderId="0" xfId="2" applyNumberFormat="1" applyFont="1" applyFill="1" applyBorder="1"/>
    <xf numFmtId="0" fontId="0" fillId="0" borderId="0" xfId="0" applyFill="1" applyBorder="1"/>
    <xf numFmtId="0" fontId="0" fillId="0" borderId="0" xfId="0" applyBorder="1"/>
    <xf numFmtId="171" fontId="3" fillId="0" borderId="0" xfId="1" applyNumberFormat="1" applyFont="1" applyFill="1" applyAlignment="1">
      <alignment horizontal="left"/>
    </xf>
    <xf numFmtId="171" fontId="6" fillId="0" borderId="0" xfId="1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Fill="1" applyBorder="1"/>
    <xf numFmtId="0" fontId="11" fillId="0" borderId="0" xfId="0" applyFont="1"/>
    <xf numFmtId="43" fontId="3" fillId="0" borderId="0" xfId="0" applyNumberFormat="1" applyFont="1"/>
    <xf numFmtId="0" fontId="14" fillId="0" borderId="0" xfId="0" applyFont="1"/>
    <xf numFmtId="0" fontId="3" fillId="0" borderId="0" xfId="3" applyFont="1"/>
    <xf numFmtId="0" fontId="3" fillId="0" borderId="0" xfId="3" applyFont="1" applyBorder="1"/>
    <xf numFmtId="0" fontId="2" fillId="0" borderId="0" xfId="3"/>
    <xf numFmtId="0" fontId="3" fillId="0" borderId="0" xfId="3" applyFont="1" applyBorder="1" applyAlignment="1">
      <alignment horizontal="center"/>
    </xf>
    <xf numFmtId="0" fontId="3" fillId="0" borderId="0" xfId="3" applyFont="1" applyBorder="1" applyAlignment="1"/>
    <xf numFmtId="0" fontId="2" fillId="0" borderId="0" xfId="3" applyBorder="1"/>
    <xf numFmtId="0" fontId="4" fillId="0" borderId="0" xfId="3" applyFont="1" applyFill="1" applyBorder="1"/>
    <xf numFmtId="0" fontId="2" fillId="0" borderId="0" xfId="3" applyFont="1" applyFill="1"/>
    <xf numFmtId="0" fontId="3" fillId="0" borderId="0" xfId="3" applyFont="1" applyFill="1" applyBorder="1"/>
    <xf numFmtId="0" fontId="3" fillId="0" borderId="0" xfId="3" applyFont="1" applyFill="1"/>
    <xf numFmtId="0" fontId="15" fillId="0" borderId="0" xfId="3" applyFont="1" applyAlignment="1">
      <alignment horizontal="left"/>
    </xf>
    <xf numFmtId="170" fontId="4" fillId="0" borderId="0" xfId="3" applyNumberFormat="1" applyFont="1" applyFill="1" applyBorder="1"/>
    <xf numFmtId="41" fontId="3" fillId="0" borderId="0" xfId="3" applyNumberFormat="1" applyFont="1" applyFill="1" applyBorder="1"/>
    <xf numFmtId="41" fontId="3" fillId="0" borderId="0" xfId="3" applyNumberFormat="1" applyFont="1" applyFill="1"/>
    <xf numFmtId="41" fontId="3" fillId="0" borderId="0" xfId="3" applyNumberFormat="1" applyFont="1"/>
    <xf numFmtId="170" fontId="3" fillId="0" borderId="0" xfId="3" applyNumberFormat="1" applyFont="1"/>
    <xf numFmtId="0" fontId="3" fillId="0" borderId="0" xfId="3" applyFont="1" applyFill="1" applyBorder="1" applyAlignment="1">
      <alignment horizontal="center"/>
    </xf>
    <xf numFmtId="0" fontId="4" fillId="0" borderId="0" xfId="3" applyFont="1"/>
    <xf numFmtId="0" fontId="2" fillId="0" borderId="0" xfId="3" applyFill="1"/>
    <xf numFmtId="171" fontId="3" fillId="0" borderId="0" xfId="3" applyNumberFormat="1" applyFont="1"/>
    <xf numFmtId="170" fontId="3" fillId="0" borderId="0" xfId="3" applyNumberFormat="1" applyFont="1" applyBorder="1"/>
    <xf numFmtId="0" fontId="17" fillId="0" borderId="0" xfId="3" applyFont="1" applyFill="1" applyBorder="1"/>
    <xf numFmtId="0" fontId="3" fillId="0" borderId="2" xfId="3" applyFont="1" applyFill="1" applyBorder="1"/>
    <xf numFmtId="173" fontId="11" fillId="0" borderId="0" xfId="3" applyNumberFormat="1" applyFont="1" applyFill="1"/>
    <xf numFmtId="173" fontId="3" fillId="0" borderId="0" xfId="3" applyNumberFormat="1" applyFont="1" applyAlignment="1">
      <alignment horizontal="center"/>
    </xf>
    <xf numFmtId="173" fontId="3" fillId="0" borderId="0" xfId="3" applyNumberFormat="1" applyFont="1" applyBorder="1" applyAlignment="1">
      <alignment horizontal="center"/>
    </xf>
    <xf numFmtId="41" fontId="3" fillId="0" borderId="0" xfId="3" applyNumberFormat="1" applyFont="1" applyAlignment="1">
      <alignment horizontal="center"/>
    </xf>
    <xf numFmtId="0" fontId="3" fillId="0" borderId="0" xfId="3" applyFont="1" applyAlignment="1">
      <alignment horizontal="center"/>
    </xf>
    <xf numFmtId="41" fontId="8" fillId="0" borderId="0" xfId="3" applyNumberFormat="1" applyFont="1"/>
    <xf numFmtId="41" fontId="4" fillId="0" borderId="0" xfId="3" applyNumberFormat="1" applyFont="1" applyFill="1" applyBorder="1"/>
    <xf numFmtId="0" fontId="8" fillId="0" borderId="0" xfId="3" applyFont="1" applyFill="1"/>
    <xf numFmtId="170" fontId="8" fillId="0" borderId="0" xfId="3" applyNumberFormat="1" applyFont="1" applyFill="1" applyBorder="1"/>
    <xf numFmtId="164" fontId="3" fillId="0" borderId="0" xfId="3" applyNumberFormat="1" applyFont="1"/>
    <xf numFmtId="170" fontId="2" fillId="0" borderId="0" xfId="3" applyNumberFormat="1" applyFill="1"/>
    <xf numFmtId="0" fontId="18" fillId="0" borderId="0" xfId="3" applyFont="1" applyFill="1"/>
    <xf numFmtId="170" fontId="18" fillId="0" borderId="0" xfId="3" applyNumberFormat="1" applyFont="1" applyFill="1" applyAlignment="1"/>
    <xf numFmtId="0" fontId="3" fillId="0" borderId="0" xfId="3" applyFont="1" applyAlignment="1">
      <alignment horizontal="left"/>
    </xf>
    <xf numFmtId="0" fontId="9" fillId="0" borderId="0" xfId="3" applyFont="1" applyAlignment="1">
      <alignment horizontal="left"/>
    </xf>
    <xf numFmtId="0" fontId="14" fillId="0" borderId="0" xfId="0" quotePrefix="1" applyFont="1"/>
    <xf numFmtId="0" fontId="7" fillId="0" borderId="0" xfId="0" applyFont="1" applyFill="1" applyBorder="1"/>
    <xf numFmtId="172" fontId="16" fillId="0" borderId="0" xfId="2" applyNumberFormat="1" applyFont="1" applyFill="1" applyBorder="1"/>
    <xf numFmtId="172" fontId="16" fillId="0" borderId="0" xfId="2" applyNumberFormat="1" applyFont="1" applyBorder="1"/>
    <xf numFmtId="0" fontId="12" fillId="0" borderId="0" xfId="0" applyFont="1" applyBorder="1"/>
    <xf numFmtId="0" fontId="11" fillId="0" borderId="0" xfId="0" applyFont="1" applyBorder="1"/>
    <xf numFmtId="0" fontId="11" fillId="0" borderId="0" xfId="0" applyFont="1" applyFill="1"/>
    <xf numFmtId="0" fontId="12" fillId="0" borderId="0" xfId="0" applyFont="1" applyFill="1"/>
    <xf numFmtId="0" fontId="5" fillId="0" borderId="0" xfId="3" applyFont="1" applyFill="1" applyBorder="1" applyAlignment="1"/>
    <xf numFmtId="0" fontId="3" fillId="0" borderId="0" xfId="3" applyFont="1" applyFill="1" applyBorder="1" applyAlignment="1">
      <alignment horizontal="center"/>
    </xf>
    <xf numFmtId="174" fontId="3" fillId="0" borderId="0" xfId="1" applyNumberFormat="1" applyFont="1" applyFill="1"/>
    <xf numFmtId="174" fontId="3" fillId="0" borderId="0" xfId="1" applyNumberFormat="1" applyFont="1" applyFill="1" applyBorder="1"/>
    <xf numFmtId="174" fontId="3" fillId="0" borderId="0" xfId="1" applyNumberFormat="1" applyFont="1" applyBorder="1"/>
    <xf numFmtId="174" fontId="16" fillId="0" borderId="0" xfId="1" applyNumberFormat="1" applyFont="1" applyFill="1" applyBorder="1"/>
    <xf numFmtId="174" fontId="4" fillId="0" borderId="0" xfId="1" applyNumberFormat="1" applyFont="1" applyFill="1" applyBorder="1"/>
    <xf numFmtId="174" fontId="3" fillId="0" borderId="0" xfId="1" applyNumberFormat="1" applyFont="1"/>
    <xf numFmtId="174" fontId="11" fillId="0" borderId="0" xfId="1" applyNumberFormat="1" applyFont="1"/>
    <xf numFmtId="174" fontId="6" fillId="0" borderId="0" xfId="1" applyNumberFormat="1" applyFont="1" applyFill="1" applyBorder="1"/>
    <xf numFmtId="174" fontId="11" fillId="0" borderId="0" xfId="1" applyNumberFormat="1" applyFont="1" applyBorder="1"/>
    <xf numFmtId="0" fontId="9" fillId="0" borderId="0" xfId="0" applyFont="1" applyAlignment="1"/>
    <xf numFmtId="174" fontId="16" fillId="0" borderId="0" xfId="1" applyNumberFormat="1" applyFont="1" applyBorder="1"/>
    <xf numFmtId="0" fontId="3" fillId="0" borderId="0" xfId="0" applyFont="1" applyBorder="1" applyAlignment="1">
      <alignment horizontal="center"/>
    </xf>
    <xf numFmtId="173" fontId="23" fillId="0" borderId="0" xfId="0" applyNumberFormat="1" applyFont="1" applyBorder="1"/>
    <xf numFmtId="173" fontId="24" fillId="0" borderId="0" xfId="1" applyNumberFormat="1" applyFont="1" applyBorder="1"/>
    <xf numFmtId="16" fontId="3" fillId="0" borderId="0" xfId="3" quotePrefix="1" applyNumberFormat="1" applyFont="1" applyBorder="1" applyAlignment="1"/>
    <xf numFmtId="0" fontId="12" fillId="0" borderId="0" xfId="0" applyFont="1" applyFill="1" applyBorder="1"/>
    <xf numFmtId="43" fontId="3" fillId="0" borderId="0" xfId="1" applyFont="1"/>
    <xf numFmtId="0" fontId="25" fillId="0" borderId="0" xfId="0" applyFont="1" applyAlignment="1"/>
    <xf numFmtId="0" fontId="26" fillId="0" borderId="0" xfId="0" applyFont="1" applyBorder="1"/>
    <xf numFmtId="0" fontId="25" fillId="0" borderId="0" xfId="0" applyFont="1" applyBorder="1"/>
    <xf numFmtId="174" fontId="29" fillId="0" borderId="0" xfId="1" applyNumberFormat="1" applyFont="1" applyFill="1" applyBorder="1"/>
    <xf numFmtId="172" fontId="13" fillId="0" borderId="0" xfId="2" applyNumberFormat="1" applyFont="1" applyFill="1" applyBorder="1"/>
    <xf numFmtId="174" fontId="30" fillId="0" borderId="0" xfId="1" applyNumberFormat="1" applyFont="1" applyFill="1" applyBorder="1"/>
    <xf numFmtId="0" fontId="31" fillId="0" borderId="0" xfId="0" applyFont="1" applyFill="1" applyBorder="1"/>
    <xf numFmtId="0" fontId="31" fillId="0" borderId="0" xfId="0" applyFont="1" applyBorder="1"/>
    <xf numFmtId="0" fontId="11" fillId="0" borderId="0" xfId="0" applyFont="1" applyAlignment="1"/>
    <xf numFmtId="171" fontId="3" fillId="0" borderId="0" xfId="1" applyNumberFormat="1" applyFont="1"/>
    <xf numFmtId="174" fontId="3" fillId="0" borderId="0" xfId="0" applyNumberFormat="1" applyFont="1"/>
    <xf numFmtId="0" fontId="3" fillId="0" borderId="0" xfId="0" applyFont="1" applyBorder="1" applyAlignment="1">
      <alignment horizontal="center"/>
    </xf>
    <xf numFmtId="0" fontId="22" fillId="0" borderId="0" xfId="3" applyFont="1" applyFill="1"/>
    <xf numFmtId="176" fontId="2" fillId="0" borderId="0" xfId="392" applyNumberFormat="1" applyFont="1" applyFill="1" applyBorder="1"/>
    <xf numFmtId="16" fontId="3" fillId="0" borderId="0" xfId="3" applyNumberFormat="1" applyFont="1" applyBorder="1" applyAlignment="1"/>
    <xf numFmtId="0" fontId="26" fillId="0" borderId="0" xfId="0" applyFont="1" applyFill="1" applyBorder="1"/>
    <xf numFmtId="0" fontId="9" fillId="0" borderId="0" xfId="3" applyFont="1" applyAlignment="1">
      <alignment horizontal="center"/>
    </xf>
    <xf numFmtId="171" fontId="3" fillId="0" borderId="0" xfId="3" applyNumberFormat="1" applyFont="1" applyFill="1"/>
    <xf numFmtId="0" fontId="62" fillId="0" borderId="0" xfId="3" applyFont="1" applyFill="1" applyBorder="1"/>
    <xf numFmtId="0" fontId="61" fillId="0" borderId="0" xfId="3" applyFont="1" applyFill="1" applyBorder="1"/>
    <xf numFmtId="0" fontId="61" fillId="0" borderId="0" xfId="3" applyFont="1" applyFill="1"/>
    <xf numFmtId="0" fontId="61" fillId="0" borderId="2" xfId="3" applyFont="1" applyFill="1" applyBorder="1"/>
    <xf numFmtId="0" fontId="62" fillId="0" borderId="4" xfId="3" applyFont="1" applyFill="1" applyBorder="1"/>
    <xf numFmtId="0" fontId="64" fillId="0" borderId="2" xfId="3" applyFont="1" applyFill="1" applyBorder="1"/>
    <xf numFmtId="0" fontId="61" fillId="0" borderId="0" xfId="3" applyFont="1" applyFill="1" applyBorder="1" applyAlignment="1">
      <alignment horizontal="center"/>
    </xf>
    <xf numFmtId="0" fontId="61" fillId="0" borderId="0" xfId="3" applyFont="1" applyAlignment="1">
      <alignment horizontal="center"/>
    </xf>
    <xf numFmtId="41" fontId="61" fillId="0" borderId="0" xfId="3" applyNumberFormat="1" applyFont="1" applyAlignment="1">
      <alignment horizontal="center"/>
    </xf>
    <xf numFmtId="0" fontId="61" fillId="0" borderId="0" xfId="3" applyFont="1" applyBorder="1" applyAlignment="1">
      <alignment horizontal="center"/>
    </xf>
    <xf numFmtId="41" fontId="61" fillId="0" borderId="0" xfId="3" applyNumberFormat="1" applyFont="1" applyBorder="1" applyAlignment="1">
      <alignment horizontal="center"/>
    </xf>
    <xf numFmtId="173" fontId="61" fillId="0" borderId="2" xfId="3" applyNumberFormat="1" applyFont="1" applyBorder="1" applyAlignment="1">
      <alignment horizontal="center"/>
    </xf>
    <xf numFmtId="173" fontId="61" fillId="0" borderId="0" xfId="3" applyNumberFormat="1" applyFont="1" applyAlignment="1">
      <alignment horizontal="center"/>
    </xf>
    <xf numFmtId="173" fontId="61" fillId="0" borderId="0" xfId="3" applyNumberFormat="1" applyFont="1" applyBorder="1" applyAlignment="1">
      <alignment horizontal="center"/>
    </xf>
    <xf numFmtId="0" fontId="61" fillId="0" borderId="2" xfId="3" applyFont="1" applyBorder="1" applyAlignment="1">
      <alignment horizontal="center"/>
    </xf>
    <xf numFmtId="174" fontId="62" fillId="0" borderId="0" xfId="1" applyNumberFormat="1" applyFont="1" applyFill="1"/>
    <xf numFmtId="174" fontId="62" fillId="0" borderId="0" xfId="1" applyNumberFormat="1" applyFont="1" applyFill="1" applyBorder="1"/>
    <xf numFmtId="174" fontId="61" fillId="0" borderId="0" xfId="1" applyNumberFormat="1" applyFont="1" applyFill="1"/>
    <xf numFmtId="174" fontId="61" fillId="0" borderId="0" xfId="1" applyNumberFormat="1" applyFont="1" applyFill="1" applyBorder="1"/>
    <xf numFmtId="174" fontId="62" fillId="0" borderId="4" xfId="1" applyNumberFormat="1" applyFont="1" applyFill="1" applyBorder="1"/>
    <xf numFmtId="0" fontId="61" fillId="0" borderId="1" xfId="3" applyFont="1" applyBorder="1" applyAlignment="1">
      <alignment horizontal="center"/>
    </xf>
    <xf numFmtId="0" fontId="62" fillId="0" borderId="0" xfId="3" applyFont="1" applyBorder="1" applyAlignment="1">
      <alignment horizontal="center"/>
    </xf>
    <xf numFmtId="0" fontId="64" fillId="0" borderId="1" xfId="3" applyFont="1" applyBorder="1" applyAlignment="1">
      <alignment horizontal="left"/>
    </xf>
    <xf numFmtId="0" fontId="62" fillId="0" borderId="1" xfId="3" applyFont="1" applyBorder="1" applyAlignment="1">
      <alignment horizontal="center"/>
    </xf>
    <xf numFmtId="0" fontId="61" fillId="0" borderId="1" xfId="3" applyFont="1" applyFill="1" applyBorder="1" applyAlignment="1">
      <alignment horizontal="center"/>
    </xf>
    <xf numFmtId="0" fontId="61" fillId="0" borderId="0" xfId="3" applyFont="1"/>
    <xf numFmtId="0" fontId="64" fillId="0" borderId="0" xfId="3" applyFont="1" applyFill="1" applyBorder="1" applyAlignment="1"/>
    <xf numFmtId="0" fontId="62" fillId="0" borderId="0" xfId="3" applyFont="1"/>
    <xf numFmtId="171" fontId="62" fillId="0" borderId="0" xfId="1" applyNumberFormat="1" applyFont="1" applyFill="1" applyAlignment="1"/>
    <xf numFmtId="171" fontId="61" fillId="0" borderId="0" xfId="1" applyNumberFormat="1" applyFont="1" applyFill="1" applyAlignment="1"/>
    <xf numFmtId="171" fontId="61" fillId="0" borderId="0" xfId="1" applyNumberFormat="1" applyFont="1" applyAlignment="1">
      <alignment horizontal="left"/>
    </xf>
    <xf numFmtId="174" fontId="61" fillId="0" borderId="0" xfId="1" applyNumberFormat="1" applyFont="1" applyBorder="1"/>
    <xf numFmtId="174" fontId="61" fillId="0" borderId="0" xfId="1" applyNumberFormat="1" applyFont="1"/>
    <xf numFmtId="171" fontId="61" fillId="0" borderId="0" xfId="1" quotePrefix="1" applyNumberFormat="1" applyFont="1" applyFill="1" applyBorder="1" applyAlignment="1">
      <alignment horizontal="left"/>
    </xf>
    <xf numFmtId="0" fontId="62" fillId="0" borderId="4" xfId="3" applyFont="1" applyBorder="1"/>
    <xf numFmtId="171" fontId="62" fillId="0" borderId="4" xfId="1" applyNumberFormat="1" applyFont="1" applyBorder="1" applyAlignment="1">
      <alignment horizontal="left"/>
    </xf>
    <xf numFmtId="171" fontId="61" fillId="0" borderId="4" xfId="1" applyNumberFormat="1" applyFont="1" applyBorder="1" applyAlignment="1">
      <alignment horizontal="left"/>
    </xf>
    <xf numFmtId="171" fontId="62" fillId="0" borderId="0" xfId="1" applyNumberFormat="1" applyFont="1" applyBorder="1" applyAlignment="1">
      <alignment horizontal="left"/>
    </xf>
    <xf numFmtId="174" fontId="61" fillId="0" borderId="4" xfId="1" applyNumberFormat="1" applyFont="1" applyFill="1" applyBorder="1"/>
    <xf numFmtId="171" fontId="61" fillId="0" borderId="0" xfId="1" applyNumberFormat="1" applyFont="1" applyBorder="1" applyAlignment="1">
      <alignment horizontal="left"/>
    </xf>
    <xf numFmtId="171" fontId="62" fillId="0" borderId="0" xfId="1" applyNumberFormat="1" applyFont="1" applyAlignment="1">
      <alignment horizontal="left"/>
    </xf>
    <xf numFmtId="171" fontId="61" fillId="0" borderId="0" xfId="1" applyNumberFormat="1" applyFont="1" applyFill="1" applyAlignment="1">
      <alignment horizontal="left"/>
    </xf>
    <xf numFmtId="171" fontId="61" fillId="0" borderId="0" xfId="1" applyNumberFormat="1" applyFont="1" applyFill="1" applyBorder="1" applyAlignment="1">
      <alignment horizontal="left"/>
    </xf>
    <xf numFmtId="171" fontId="62" fillId="0" borderId="3" xfId="1" applyNumberFormat="1" applyFont="1" applyBorder="1" applyAlignment="1">
      <alignment horizontal="left"/>
    </xf>
    <xf numFmtId="174" fontId="62" fillId="0" borderId="3" xfId="1" applyNumberFormat="1" applyFont="1" applyFill="1" applyBorder="1"/>
    <xf numFmtId="174" fontId="68" fillId="0" borderId="0" xfId="1" applyNumberFormat="1" applyFont="1" applyBorder="1"/>
    <xf numFmtId="0" fontId="66" fillId="0" borderId="1" xfId="0" applyFont="1" applyBorder="1" applyAlignment="1">
      <alignment horizontal="center"/>
    </xf>
    <xf numFmtId="0" fontId="61" fillId="0" borderId="0" xfId="0" applyFont="1" applyBorder="1" applyAlignment="1">
      <alignment horizontal="center"/>
    </xf>
    <xf numFmtId="0" fontId="61" fillId="0" borderId="1" xfId="0" applyFont="1" applyBorder="1" applyAlignment="1">
      <alignment horizontal="center"/>
    </xf>
    <xf numFmtId="0" fontId="61" fillId="0" borderId="1" xfId="0" applyFont="1" applyFill="1" applyBorder="1" applyAlignment="1">
      <alignment horizontal="center"/>
    </xf>
    <xf numFmtId="0" fontId="61" fillId="0" borderId="0" xfId="0" applyFont="1" applyFill="1" applyBorder="1" applyAlignment="1">
      <alignment horizontal="center"/>
    </xf>
    <xf numFmtId="0" fontId="62" fillId="0" borderId="0" xfId="0" applyFont="1" applyBorder="1" applyAlignment="1">
      <alignment horizontal="center"/>
    </xf>
    <xf numFmtId="0" fontId="64" fillId="0" borderId="0" xfId="0" applyFont="1" applyBorder="1" applyAlignment="1"/>
    <xf numFmtId="0" fontId="61" fillId="0" borderId="0" xfId="0" applyFont="1" applyFill="1" applyBorder="1"/>
    <xf numFmtId="0" fontId="61" fillId="0" borderId="0" xfId="0" applyFont="1"/>
    <xf numFmtId="0" fontId="61" fillId="0" borderId="2" xfId="0" applyFont="1" applyFill="1" applyBorder="1"/>
    <xf numFmtId="174" fontId="61" fillId="0" borderId="2" xfId="1" applyNumberFormat="1" applyFont="1" applyFill="1" applyBorder="1"/>
    <xf numFmtId="0" fontId="61" fillId="0" borderId="1" xfId="0" applyFont="1" applyFill="1" applyBorder="1"/>
    <xf numFmtId="0" fontId="71" fillId="0" borderId="0" xfId="0" applyFont="1" applyFill="1" applyBorder="1"/>
    <xf numFmtId="0" fontId="66" fillId="0" borderId="1" xfId="0" applyFont="1" applyBorder="1"/>
    <xf numFmtId="0" fontId="66" fillId="0" borderId="1" xfId="0" applyFont="1" applyFill="1" applyBorder="1"/>
    <xf numFmtId="0" fontId="64" fillId="0" borderId="1" xfId="0" applyFont="1" applyBorder="1" applyAlignment="1"/>
    <xf numFmtId="0" fontId="70" fillId="0" borderId="0" xfId="0" applyFont="1" applyBorder="1" applyAlignment="1">
      <alignment horizontal="center"/>
    </xf>
    <xf numFmtId="171" fontId="62" fillId="0" borderId="0" xfId="1" applyNumberFormat="1" applyFont="1" applyBorder="1" applyAlignment="1">
      <alignment horizontal="center"/>
    </xf>
    <xf numFmtId="174" fontId="62" fillId="0" borderId="0" xfId="1" applyNumberFormat="1" applyFont="1" applyBorder="1"/>
    <xf numFmtId="0" fontId="62" fillId="0" borderId="0" xfId="0" applyFont="1" applyBorder="1"/>
    <xf numFmtId="0" fontId="17" fillId="0" borderId="0" xfId="0" applyFont="1" applyFill="1"/>
    <xf numFmtId="0" fontId="17" fillId="0" borderId="0" xfId="0" applyFont="1" applyFill="1" applyBorder="1"/>
    <xf numFmtId="0" fontId="17" fillId="0" borderId="0" xfId="0" applyFont="1" applyBorder="1"/>
    <xf numFmtId="0" fontId="27" fillId="0" borderId="0" xfId="0" applyFont="1" applyBorder="1"/>
    <xf numFmtId="0" fontId="17" fillId="0" borderId="0" xfId="0" applyFont="1"/>
    <xf numFmtId="0" fontId="21" fillId="0" borderId="0" xfId="0" applyFont="1" applyFill="1"/>
    <xf numFmtId="0" fontId="61" fillId="0" borderId="0" xfId="3" applyFont="1" applyBorder="1"/>
    <xf numFmtId="0" fontId="65" fillId="0" borderId="0" xfId="0" applyFont="1" applyAlignment="1">
      <alignment horizontal="left"/>
    </xf>
    <xf numFmtId="0" fontId="66" fillId="0" borderId="0" xfId="3" applyFont="1" applyAlignment="1">
      <alignment horizontal="left"/>
    </xf>
    <xf numFmtId="0" fontId="66" fillId="0" borderId="0" xfId="3" applyFont="1" applyFill="1" applyAlignment="1">
      <alignment horizontal="left"/>
    </xf>
    <xf numFmtId="0" fontId="66" fillId="0" borderId="0" xfId="0" applyFont="1" applyAlignment="1">
      <alignment horizontal="left"/>
    </xf>
    <xf numFmtId="0" fontId="61" fillId="0" borderId="1" xfId="3" applyFont="1" applyFill="1" applyBorder="1"/>
    <xf numFmtId="0" fontId="69" fillId="0" borderId="0" xfId="3" applyFont="1" applyFill="1" applyBorder="1"/>
    <xf numFmtId="0" fontId="69" fillId="0" borderId="0" xfId="3" applyFont="1" applyFill="1"/>
    <xf numFmtId="0" fontId="64" fillId="0" borderId="2" xfId="3" applyFont="1" applyFill="1" applyBorder="1" applyAlignment="1">
      <alignment horizontal="left"/>
    </xf>
    <xf numFmtId="0" fontId="69" fillId="0" borderId="2" xfId="3" applyFont="1" applyFill="1" applyBorder="1"/>
    <xf numFmtId="0" fontId="61" fillId="0" borderId="0" xfId="3" applyNumberFormat="1" applyFont="1" applyFill="1" applyAlignment="1">
      <alignment horizontal="center"/>
    </xf>
    <xf numFmtId="0" fontId="61" fillId="0" borderId="2" xfId="3" applyNumberFormat="1" applyFont="1" applyFill="1" applyBorder="1" applyAlignment="1">
      <alignment horizontal="center"/>
    </xf>
    <xf numFmtId="174" fontId="69" fillId="0" borderId="0" xfId="1" applyNumberFormat="1" applyFont="1" applyFill="1" applyAlignment="1"/>
    <xf numFmtId="174" fontId="61" fillId="0" borderId="0" xfId="1" applyNumberFormat="1" applyFont="1" applyFill="1" applyAlignment="1"/>
    <xf numFmtId="174" fontId="69" fillId="0" borderId="0" xfId="1" applyNumberFormat="1" applyFont="1" applyFill="1" applyBorder="1" applyAlignment="1"/>
    <xf numFmtId="174" fontId="61" fillId="0" borderId="2" xfId="1" applyNumberFormat="1" applyFont="1" applyFill="1" applyBorder="1" applyAlignment="1"/>
    <xf numFmtId="173" fontId="73" fillId="0" borderId="0" xfId="3" applyNumberFormat="1" applyFont="1" applyFill="1" applyBorder="1"/>
    <xf numFmtId="170" fontId="61" fillId="0" borderId="0" xfId="3" applyNumberFormat="1" applyFont="1" applyFill="1" applyBorder="1"/>
    <xf numFmtId="170" fontId="61" fillId="0" borderId="0" xfId="3" applyNumberFormat="1" applyFont="1" applyFill="1"/>
    <xf numFmtId="41" fontId="61" fillId="0" borderId="0" xfId="3" applyNumberFormat="1" applyFont="1" applyFill="1"/>
    <xf numFmtId="170" fontId="62" fillId="0" borderId="0" xfId="3" applyNumberFormat="1" applyFont="1" applyFill="1" applyBorder="1"/>
    <xf numFmtId="170" fontId="69" fillId="0" borderId="0" xfId="3" applyNumberFormat="1" applyFont="1" applyFill="1" applyBorder="1"/>
    <xf numFmtId="0" fontId="64" fillId="0" borderId="2" xfId="3" applyFont="1" applyBorder="1"/>
    <xf numFmtId="0" fontId="65" fillId="0" borderId="0" xfId="3" applyFont="1" applyFill="1" applyAlignment="1">
      <alignment horizontal="left"/>
    </xf>
    <xf numFmtId="41" fontId="69" fillId="0" borderId="0" xfId="3" applyNumberFormat="1" applyFont="1"/>
    <xf numFmtId="41" fontId="61" fillId="0" borderId="0" xfId="3" applyNumberFormat="1" applyFont="1" applyFill="1" applyBorder="1"/>
    <xf numFmtId="41" fontId="69" fillId="0" borderId="0" xfId="3" applyNumberFormat="1" applyFont="1" applyFill="1"/>
    <xf numFmtId="41" fontId="61" fillId="0" borderId="0" xfId="3" applyNumberFormat="1" applyFont="1" applyFill="1" applyAlignment="1">
      <alignment horizontal="center"/>
    </xf>
    <xf numFmtId="41" fontId="61" fillId="0" borderId="1" xfId="3" applyNumberFormat="1" applyFont="1" applyFill="1" applyBorder="1"/>
    <xf numFmtId="0" fontId="64" fillId="0" borderId="0" xfId="3" applyFont="1" applyFill="1" applyBorder="1"/>
    <xf numFmtId="0" fontId="61" fillId="0" borderId="1" xfId="3" applyFont="1" applyFill="1" applyBorder="1" applyAlignment="1">
      <alignment horizontal="left"/>
    </xf>
    <xf numFmtId="41" fontId="62" fillId="0" borderId="0" xfId="3" applyNumberFormat="1" applyFont="1" applyFill="1" applyBorder="1"/>
    <xf numFmtId="9" fontId="61" fillId="0" borderId="0" xfId="1" applyNumberFormat="1" applyFont="1" applyFill="1"/>
    <xf numFmtId="0" fontId="75" fillId="0" borderId="0" xfId="3" quotePrefix="1" applyFont="1" applyFill="1" applyBorder="1"/>
    <xf numFmtId="0" fontId="75" fillId="0" borderId="0" xfId="3" applyFont="1" applyFill="1" applyBorder="1"/>
    <xf numFmtId="174" fontId="70" fillId="0" borderId="0" xfId="1" applyNumberFormat="1" applyFont="1" applyFill="1" applyBorder="1"/>
    <xf numFmtId="0" fontId="76" fillId="0" borderId="0" xfId="3" applyFont="1" applyFill="1" applyBorder="1"/>
    <xf numFmtId="0" fontId="65" fillId="0" borderId="0" xfId="3" applyFont="1" applyFill="1" applyBorder="1" applyAlignment="1">
      <alignment horizontal="left"/>
    </xf>
    <xf numFmtId="0" fontId="69" fillId="0" borderId="0" xfId="3" applyFont="1"/>
    <xf numFmtId="41" fontId="69" fillId="0" borderId="1" xfId="3" applyNumberFormat="1" applyFont="1" applyFill="1" applyBorder="1"/>
    <xf numFmtId="170" fontId="61" fillId="21" borderId="0" xfId="3" applyNumberFormat="1" applyFont="1" applyFill="1"/>
    <xf numFmtId="0" fontId="61" fillId="0" borderId="0" xfId="3" applyFont="1" applyFill="1" applyAlignment="1">
      <alignment wrapText="1"/>
    </xf>
    <xf numFmtId="41" fontId="61" fillId="21" borderId="0" xfId="3" applyNumberFormat="1" applyFont="1" applyFill="1"/>
    <xf numFmtId="170" fontId="62" fillId="0" borderId="0" xfId="3" applyNumberFormat="1" applyFont="1" applyFill="1"/>
    <xf numFmtId="0" fontId="75" fillId="0" borderId="0" xfId="3" applyFont="1"/>
    <xf numFmtId="0" fontId="61" fillId="21" borderId="0" xfId="3" applyFont="1" applyFill="1"/>
    <xf numFmtId="0" fontId="76" fillId="0" borderId="0" xfId="3" quotePrefix="1" applyFont="1" applyFill="1" applyBorder="1"/>
    <xf numFmtId="174" fontId="62" fillId="0" borderId="1" xfId="1" applyNumberFormat="1" applyFont="1" applyFill="1" applyBorder="1"/>
    <xf numFmtId="170" fontId="62" fillId="0" borderId="1" xfId="3" applyNumberFormat="1" applyFont="1" applyFill="1" applyBorder="1"/>
    <xf numFmtId="174" fontId="61" fillId="0" borderId="1" xfId="1" applyNumberFormat="1" applyFont="1" applyFill="1" applyBorder="1"/>
    <xf numFmtId="171" fontId="62" fillId="0" borderId="0" xfId="1" applyNumberFormat="1" applyFont="1" applyFill="1" applyBorder="1" applyAlignment="1">
      <alignment horizontal="left"/>
    </xf>
    <xf numFmtId="171" fontId="73" fillId="0" borderId="0" xfId="1" applyNumberFormat="1" applyFont="1" applyFill="1" applyBorder="1" applyAlignment="1">
      <alignment horizontal="left"/>
    </xf>
    <xf numFmtId="41" fontId="61" fillId="0" borderId="0" xfId="0" applyNumberFormat="1" applyFont="1" applyFill="1" applyBorder="1"/>
    <xf numFmtId="171" fontId="61" fillId="0" borderId="0" xfId="1" applyNumberFormat="1" applyFont="1" applyFill="1" applyBorder="1" applyAlignment="1">
      <alignment horizontal="center"/>
    </xf>
    <xf numFmtId="43" fontId="61" fillId="0" borderId="0" xfId="1" applyFont="1" applyFill="1"/>
    <xf numFmtId="171" fontId="61" fillId="0" borderId="2" xfId="1" applyNumberFormat="1" applyFont="1" applyBorder="1" applyAlignment="1">
      <alignment horizontal="left"/>
    </xf>
    <xf numFmtId="171" fontId="61" fillId="0" borderId="2" xfId="1" quotePrefix="1" applyNumberFormat="1" applyFont="1" applyBorder="1" applyAlignment="1">
      <alignment horizontal="center"/>
    </xf>
    <xf numFmtId="43" fontId="61" fillId="0" borderId="2" xfId="1" applyFont="1" applyFill="1" applyBorder="1"/>
    <xf numFmtId="2" fontId="61" fillId="0" borderId="0" xfId="0" applyNumberFormat="1" applyFont="1" applyBorder="1" applyAlignment="1">
      <alignment horizontal="left"/>
    </xf>
    <xf numFmtId="44" fontId="62" fillId="0" borderId="0" xfId="0" applyNumberFormat="1" applyFont="1" applyBorder="1"/>
    <xf numFmtId="0" fontId="61" fillId="0" borderId="2" xfId="3" quotePrefix="1" applyNumberFormat="1" applyFont="1" applyFill="1" applyBorder="1" applyAlignment="1">
      <alignment horizontal="center"/>
    </xf>
    <xf numFmtId="41" fontId="70" fillId="0" borderId="0" xfId="3" applyNumberFormat="1" applyFont="1" applyFill="1"/>
    <xf numFmtId="171" fontId="61" fillId="0" borderId="0" xfId="0" applyNumberFormat="1" applyFont="1" applyFill="1" applyBorder="1"/>
    <xf numFmtId="44" fontId="62" fillId="0" borderId="0" xfId="0" applyNumberFormat="1" applyFont="1" applyFill="1" applyBorder="1"/>
    <xf numFmtId="0" fontId="62" fillId="0" borderId="4" xfId="0" applyFont="1" applyFill="1" applyBorder="1"/>
    <xf numFmtId="0" fontId="62" fillId="0" borderId="0" xfId="3" applyFont="1" applyFill="1"/>
    <xf numFmtId="0" fontId="17" fillId="0" borderId="0" xfId="3" applyFont="1"/>
    <xf numFmtId="170" fontId="78" fillId="0" borderId="0" xfId="3" applyNumberFormat="1" applyFont="1" applyFill="1" applyBorder="1" applyAlignment="1"/>
    <xf numFmtId="0" fontId="10" fillId="0" borderId="0" xfId="3" applyFont="1" applyFill="1" applyBorder="1"/>
    <xf numFmtId="0" fontId="78" fillId="0" borderId="0" xfId="3" applyFont="1" applyFill="1" applyBorder="1"/>
    <xf numFmtId="171" fontId="61" fillId="0" borderId="0" xfId="1" quotePrefix="1" applyNumberFormat="1" applyFont="1" applyFill="1" applyBorder="1" applyAlignment="1">
      <alignment horizontal="center"/>
    </xf>
    <xf numFmtId="171" fontId="61" fillId="0" borderId="0" xfId="1" applyNumberFormat="1" applyFont="1" applyFill="1" applyAlignment="1">
      <alignment horizontal="center"/>
    </xf>
    <xf numFmtId="171" fontId="61" fillId="0" borderId="0" xfId="1" quotePrefix="1" applyNumberFormat="1" applyFont="1" applyFill="1" applyAlignment="1">
      <alignment horizontal="center"/>
    </xf>
    <xf numFmtId="171" fontId="61" fillId="0" borderId="0" xfId="1" applyNumberFormat="1" applyFont="1" applyBorder="1" applyAlignment="1">
      <alignment horizontal="center"/>
    </xf>
    <xf numFmtId="171" fontId="62" fillId="0" borderId="1" xfId="1" applyNumberFormat="1" applyFont="1" applyBorder="1" applyAlignment="1">
      <alignment horizontal="left"/>
    </xf>
    <xf numFmtId="171" fontId="61" fillId="0" borderId="1" xfId="1" applyNumberFormat="1" applyFont="1" applyFill="1" applyBorder="1" applyAlignment="1">
      <alignment horizontal="left"/>
    </xf>
    <xf numFmtId="0" fontId="7" fillId="0" borderId="1" xfId="0" applyFont="1" applyFill="1" applyBorder="1"/>
    <xf numFmtId="0" fontId="3" fillId="0" borderId="1" xfId="0" applyFont="1" applyBorder="1" applyAlignment="1">
      <alignment horizontal="center"/>
    </xf>
    <xf numFmtId="0" fontId="71" fillId="0" borderId="0" xfId="3" applyFont="1" applyFill="1"/>
    <xf numFmtId="0" fontId="75" fillId="0" borderId="0" xfId="0" applyFont="1" applyBorder="1" applyAlignment="1">
      <alignment horizontal="center"/>
    </xf>
    <xf numFmtId="0" fontId="75" fillId="0" borderId="0" xfId="0" applyFont="1" applyBorder="1"/>
    <xf numFmtId="0" fontId="75" fillId="0" borderId="1" xfId="0" applyFont="1" applyBorder="1" applyAlignment="1">
      <alignment horizontal="left"/>
    </xf>
    <xf numFmtId="0" fontId="75" fillId="0" borderId="1" xfId="0" applyFont="1" applyBorder="1" applyAlignment="1">
      <alignment horizontal="center"/>
    </xf>
    <xf numFmtId="0" fontId="75" fillId="0" borderId="1" xfId="0" applyFont="1" applyFill="1" applyBorder="1" applyAlignment="1">
      <alignment horizontal="center"/>
    </xf>
    <xf numFmtId="0" fontId="75" fillId="0" borderId="0" xfId="0" applyFont="1" applyFill="1" applyBorder="1" applyAlignment="1">
      <alignment horizontal="center"/>
    </xf>
    <xf numFmtId="0" fontId="75" fillId="0" borderId="0" xfId="0" applyFont="1" applyBorder="1" applyAlignment="1">
      <alignment horizontal="left"/>
    </xf>
    <xf numFmtId="0" fontId="79" fillId="0" borderId="0" xfId="0" applyFont="1" applyBorder="1" applyAlignment="1">
      <alignment horizontal="center"/>
    </xf>
    <xf numFmtId="0" fontId="75" fillId="0" borderId="0" xfId="0" applyFont="1" applyBorder="1" applyAlignment="1"/>
    <xf numFmtId="0" fontId="76" fillId="0" borderId="0" xfId="0" applyFont="1" applyFill="1" applyBorder="1" applyAlignment="1">
      <alignment horizontal="centerContinuous"/>
    </xf>
    <xf numFmtId="0" fontId="75" fillId="0" borderId="0" xfId="0" applyFont="1" applyFill="1" applyBorder="1"/>
    <xf numFmtId="0" fontId="75" fillId="0" borderId="0" xfId="0" applyFont="1"/>
    <xf numFmtId="0" fontId="75" fillId="0" borderId="0" xfId="0" quotePrefix="1" applyFont="1" applyBorder="1" applyAlignment="1">
      <alignment horizontal="center"/>
    </xf>
    <xf numFmtId="174" fontId="75" fillId="0" borderId="0" xfId="1" applyNumberFormat="1" applyFont="1" applyFill="1"/>
    <xf numFmtId="174" fontId="75" fillId="0" borderId="0" xfId="1" applyNumberFormat="1" applyFont="1" applyFill="1" applyBorder="1"/>
    <xf numFmtId="0" fontId="75" fillId="0" borderId="0" xfId="0" applyFont="1" applyFill="1"/>
    <xf numFmtId="0" fontId="75" fillId="0" borderId="4" xfId="0" applyFont="1" applyFill="1" applyBorder="1"/>
    <xf numFmtId="0" fontId="75" fillId="0" borderId="4" xfId="0" applyFont="1" applyBorder="1"/>
    <xf numFmtId="174" fontId="75" fillId="0" borderId="4" xfId="1" applyNumberFormat="1" applyFont="1" applyFill="1" applyBorder="1"/>
    <xf numFmtId="0" fontId="75" fillId="0" borderId="2" xfId="0" applyFont="1" applyFill="1" applyBorder="1"/>
    <xf numFmtId="0" fontId="75" fillId="0" borderId="2" xfId="0" applyFont="1" applyBorder="1"/>
    <xf numFmtId="174" fontId="75" fillId="0" borderId="2" xfId="1" applyNumberFormat="1" applyFont="1" applyFill="1" applyBorder="1"/>
    <xf numFmtId="0" fontId="75" fillId="0" borderId="0" xfId="0" applyFont="1" applyAlignment="1">
      <alignment horizontal="left"/>
    </xf>
    <xf numFmtId="0" fontId="79" fillId="0" borderId="1" xfId="0" applyFont="1" applyFill="1" applyBorder="1"/>
    <xf numFmtId="0" fontId="79" fillId="0" borderId="3" xfId="0" applyFont="1" applyBorder="1"/>
    <xf numFmtId="0" fontId="79" fillId="0" borderId="0" xfId="0" applyFont="1" applyBorder="1"/>
    <xf numFmtId="174" fontId="79" fillId="0" borderId="3" xfId="1" applyNumberFormat="1" applyFont="1" applyFill="1" applyBorder="1"/>
    <xf numFmtId="174" fontId="76" fillId="0" borderId="0" xfId="1" applyNumberFormat="1" applyFont="1" applyFill="1"/>
    <xf numFmtId="0" fontId="75" fillId="0" borderId="0" xfId="0" applyFont="1" applyAlignment="1">
      <alignment horizontal="center"/>
    </xf>
    <xf numFmtId="0" fontId="75" fillId="0" borderId="0" xfId="0" quotePrefix="1" applyFont="1" applyAlignment="1">
      <alignment horizontal="center"/>
    </xf>
    <xf numFmtId="0" fontId="80" fillId="0" borderId="0" xfId="0" applyFont="1" applyFill="1" applyBorder="1"/>
    <xf numFmtId="177" fontId="70" fillId="0" borderId="0" xfId="3" applyNumberFormat="1" applyFont="1" applyFill="1" applyBorder="1"/>
    <xf numFmtId="0" fontId="66" fillId="0" borderId="0" xfId="0" applyFont="1" applyBorder="1" applyAlignment="1">
      <alignment horizontal="center"/>
    </xf>
    <xf numFmtId="0" fontId="66" fillId="0" borderId="0" xfId="0" applyFont="1" applyBorder="1"/>
    <xf numFmtId="0" fontId="66" fillId="0" borderId="0" xfId="0" applyFont="1" applyFill="1" applyBorder="1"/>
    <xf numFmtId="0" fontId="3" fillId="0" borderId="0" xfId="0" applyFont="1" applyBorder="1" applyAlignment="1"/>
    <xf numFmtId="0" fontId="11" fillId="0" borderId="0" xfId="0" applyFont="1" applyBorder="1" applyAlignment="1"/>
    <xf numFmtId="43" fontId="69" fillId="0" borderId="0" xfId="1" applyNumberFormat="1" applyFont="1" applyFill="1" applyBorder="1" applyAlignment="1"/>
    <xf numFmtId="0" fontId="62" fillId="0" borderId="1" xfId="3" applyFont="1" applyFill="1" applyBorder="1"/>
    <xf numFmtId="174" fontId="69" fillId="0" borderId="2" xfId="1" applyNumberFormat="1" applyFont="1" applyFill="1" applyBorder="1" applyAlignment="1"/>
    <xf numFmtId="174" fontId="61" fillId="21" borderId="0" xfId="1" applyNumberFormat="1" applyFont="1" applyFill="1"/>
    <xf numFmtId="0" fontId="69" fillId="21" borderId="0" xfId="3" applyFont="1" applyFill="1" applyBorder="1"/>
    <xf numFmtId="174" fontId="61" fillId="21" borderId="0" xfId="1" applyNumberFormat="1" applyFont="1" applyFill="1" applyBorder="1"/>
    <xf numFmtId="0" fontId="61" fillId="21" borderId="0" xfId="3" applyFont="1" applyFill="1" applyBorder="1"/>
    <xf numFmtId="174" fontId="62" fillId="21" borderId="4" xfId="1" applyNumberFormat="1" applyFont="1" applyFill="1" applyBorder="1"/>
    <xf numFmtId="174" fontId="61" fillId="21" borderId="0" xfId="1" applyNumberFormat="1" applyFont="1" applyFill="1" applyAlignment="1"/>
    <xf numFmtId="174" fontId="62" fillId="0" borderId="3" xfId="303" applyNumberFormat="1" applyFont="1" applyFill="1" applyBorder="1"/>
    <xf numFmtId="174" fontId="61" fillId="0" borderId="4" xfId="303" applyNumberFormat="1" applyFont="1" applyFill="1" applyBorder="1"/>
    <xf numFmtId="174" fontId="61" fillId="0" borderId="0" xfId="303" applyNumberFormat="1" applyFont="1" applyFill="1"/>
    <xf numFmtId="174" fontId="68" fillId="0" borderId="0" xfId="303" applyNumberFormat="1" applyFont="1" applyFill="1" applyBorder="1"/>
    <xf numFmtId="174" fontId="61" fillId="0" borderId="0" xfId="303" applyNumberFormat="1" applyFont="1" applyFill="1" applyBorder="1"/>
    <xf numFmtId="174" fontId="61" fillId="21" borderId="0" xfId="121" applyNumberFormat="1" applyFont="1" applyFill="1"/>
    <xf numFmtId="174" fontId="69" fillId="21" borderId="0" xfId="1" applyNumberFormat="1" applyFont="1" applyFill="1" applyBorder="1" applyAlignment="1"/>
    <xf numFmtId="44" fontId="61" fillId="21" borderId="0" xfId="2" applyNumberFormat="1" applyFont="1" applyFill="1" applyBorder="1"/>
    <xf numFmtId="174" fontId="61" fillId="21" borderId="2" xfId="1" applyNumberFormat="1" applyFont="1" applyFill="1" applyBorder="1" applyAlignment="1"/>
    <xf numFmtId="170" fontId="62" fillId="21" borderId="0" xfId="3" applyNumberFormat="1" applyFont="1" applyFill="1"/>
    <xf numFmtId="171" fontId="61" fillId="21" borderId="0" xfId="3" applyNumberFormat="1" applyFont="1" applyFill="1" applyBorder="1"/>
    <xf numFmtId="41" fontId="70" fillId="21" borderId="0" xfId="3" applyNumberFormat="1" applyFont="1" applyFill="1" applyBorder="1"/>
    <xf numFmtId="0" fontId="3" fillId="21" borderId="0" xfId="3" applyFont="1" applyFill="1"/>
    <xf numFmtId="0" fontId="69" fillId="0" borderId="0" xfId="3" applyFont="1" applyFill="1" applyBorder="1" applyAlignment="1"/>
    <xf numFmtId="43" fontId="16" fillId="0" borderId="0" xfId="1" applyFont="1" applyFill="1" applyBorder="1"/>
    <xf numFmtId="43" fontId="61" fillId="0" borderId="0" xfId="1" applyNumberFormat="1" applyFont="1" applyFill="1" applyAlignment="1"/>
    <xf numFmtId="0" fontId="75" fillId="0" borderId="6" xfId="0" applyFont="1" applyBorder="1" applyAlignment="1"/>
    <xf numFmtId="43" fontId="61" fillId="0" borderId="0" xfId="1" applyNumberFormat="1" applyFont="1" applyFill="1"/>
    <xf numFmtId="0" fontId="66" fillId="0" borderId="0" xfId="0" applyFont="1" applyAlignment="1">
      <alignment horizontal="center"/>
    </xf>
    <xf numFmtId="0" fontId="66" fillId="0" borderId="0" xfId="0" applyFont="1" applyAlignment="1">
      <alignment horizontal="left" indent="1"/>
    </xf>
    <xf numFmtId="0" fontId="63" fillId="0" borderId="0" xfId="3" applyFont="1" applyAlignment="1">
      <alignment horizontal="left"/>
    </xf>
    <xf numFmtId="0" fontId="61" fillId="0" borderId="4" xfId="3" applyFont="1" applyFill="1" applyBorder="1" applyAlignment="1">
      <alignment horizontal="center"/>
    </xf>
    <xf numFmtId="174" fontId="11" fillId="0" borderId="0" xfId="1" applyNumberFormat="1" applyFont="1" applyFill="1" applyBorder="1"/>
    <xf numFmtId="174" fontId="11" fillId="0" borderId="0" xfId="1" applyNumberFormat="1" applyFont="1" applyFill="1"/>
    <xf numFmtId="174" fontId="61" fillId="0" borderId="2" xfId="303" applyNumberFormat="1" applyFont="1" applyFill="1" applyBorder="1"/>
    <xf numFmtId="0" fontId="66" fillId="0" borderId="0" xfId="0" applyFont="1" applyFill="1" applyBorder="1" applyAlignment="1">
      <alignment horizontal="center"/>
    </xf>
    <xf numFmtId="0" fontId="72" fillId="0" borderId="0" xfId="0" applyFont="1" applyFill="1" applyAlignment="1">
      <alignment horizontal="left"/>
    </xf>
    <xf numFmtId="0" fontId="66" fillId="0" borderId="0" xfId="0" applyFont="1" applyFill="1" applyAlignment="1">
      <alignment horizontal="left"/>
    </xf>
    <xf numFmtId="0" fontId="65" fillId="0" borderId="0" xfId="0" applyFont="1" applyFill="1" applyAlignment="1">
      <alignment horizontal="left"/>
    </xf>
    <xf numFmtId="164" fontId="61" fillId="0" borderId="0" xfId="3" applyNumberFormat="1" applyFont="1" applyFill="1" applyBorder="1" applyAlignment="1">
      <alignment horizontal="center"/>
    </xf>
    <xf numFmtId="0" fontId="62" fillId="0" borderId="2" xfId="3" applyFont="1" applyFill="1" applyBorder="1"/>
    <xf numFmtId="0" fontId="73" fillId="0" borderId="0" xfId="3" applyFont="1" applyFill="1" applyBorder="1"/>
    <xf numFmtId="0" fontId="61" fillId="0" borderId="4" xfId="3" applyFont="1" applyFill="1" applyBorder="1"/>
    <xf numFmtId="0" fontId="74" fillId="0" borderId="0" xfId="0" applyFont="1" applyFill="1"/>
    <xf numFmtId="0" fontId="17" fillId="0" borderId="0" xfId="3" applyFont="1" applyFill="1"/>
    <xf numFmtId="0" fontId="70" fillId="0" borderId="0" xfId="3" applyFont="1" applyFill="1"/>
    <xf numFmtId="0" fontId="65" fillId="0" borderId="0" xfId="3" applyFont="1" applyFill="1"/>
    <xf numFmtId="0" fontId="61" fillId="0" borderId="0" xfId="3" applyNumberFormat="1" applyFont="1" applyFill="1" applyBorder="1" applyAlignment="1">
      <alignment horizontal="center"/>
    </xf>
    <xf numFmtId="0" fontId="12" fillId="0" borderId="0" xfId="3" applyFont="1" applyFill="1"/>
    <xf numFmtId="0" fontId="4" fillId="0" borderId="0" xfId="3" applyFont="1" applyFill="1"/>
    <xf numFmtId="0" fontId="3" fillId="0" borderId="1" xfId="3" applyFont="1" applyFill="1" applyBorder="1"/>
    <xf numFmtId="41" fontId="64" fillId="0" borderId="0" xfId="3" applyNumberFormat="1" applyFont="1" applyFill="1" applyAlignment="1"/>
    <xf numFmtId="0" fontId="9" fillId="0" borderId="0" xfId="3" applyFont="1" applyFill="1" applyAlignment="1">
      <alignment horizontal="left"/>
    </xf>
    <xf numFmtId="0" fontId="70" fillId="0" borderId="0" xfId="3" applyFont="1" applyFill="1" applyBorder="1"/>
    <xf numFmtId="0" fontId="18" fillId="0" borderId="0" xfId="3" applyFont="1" applyFill="1" applyAlignment="1"/>
    <xf numFmtId="0" fontId="78" fillId="0" borderId="0" xfId="3" applyFont="1" applyFill="1" applyBorder="1" applyAlignment="1"/>
    <xf numFmtId="170" fontId="3" fillId="0" borderId="0" xfId="3" applyNumberFormat="1" applyFont="1" applyFill="1" applyBorder="1"/>
    <xf numFmtId="0" fontId="11" fillId="0" borderId="0" xfId="3" applyFont="1" applyFill="1"/>
    <xf numFmtId="0" fontId="77" fillId="0" borderId="0" xfId="3" applyFont="1" applyFill="1"/>
    <xf numFmtId="41" fontId="8" fillId="0" borderId="0" xfId="3" applyNumberFormat="1" applyFont="1" applyFill="1"/>
    <xf numFmtId="0" fontId="71" fillId="0" borderId="0" xfId="3" applyFont="1" applyFill="1" applyAlignment="1">
      <alignment wrapText="1"/>
    </xf>
    <xf numFmtId="0" fontId="2" fillId="0" borderId="0" xfId="3" applyFill="1" applyBorder="1"/>
    <xf numFmtId="174" fontId="0" fillId="0" borderId="0" xfId="1" applyNumberFormat="1" applyFont="1"/>
    <xf numFmtId="174" fontId="81" fillId="0" borderId="0" xfId="1" applyNumberFormat="1" applyFont="1" applyBorder="1"/>
    <xf numFmtId="0" fontId="3" fillId="0" borderId="4" xfId="3" applyFont="1" applyBorder="1"/>
    <xf numFmtId="174" fontId="81" fillId="0" borderId="4" xfId="1" applyNumberFormat="1" applyFont="1" applyBorder="1"/>
    <xf numFmtId="174" fontId="82" fillId="0" borderId="0" xfId="1" applyNumberFormat="1" applyFont="1"/>
    <xf numFmtId="174" fontId="82" fillId="0" borderId="0" xfId="1" applyNumberFormat="1" applyFont="1" applyFill="1"/>
    <xf numFmtId="174" fontId="82" fillId="0" borderId="0" xfId="1" applyNumberFormat="1" applyFont="1" applyBorder="1"/>
    <xf numFmtId="174" fontId="83" fillId="0" borderId="4" xfId="1" applyNumberFormat="1" applyFont="1" applyFill="1" applyBorder="1"/>
    <xf numFmtId="0" fontId="83" fillId="0" borderId="0" xfId="3" applyFont="1" applyFill="1"/>
    <xf numFmtId="174" fontId="83" fillId="0" borderId="0" xfId="1" applyNumberFormat="1" applyFont="1" applyFill="1"/>
    <xf numFmtId="174" fontId="61" fillId="0" borderId="0" xfId="1" applyNumberFormat="1" applyFont="1" applyFill="1" applyBorder="1" applyAlignment="1"/>
    <xf numFmtId="0" fontId="73" fillId="0" borderId="2" xfId="3" applyFont="1" applyFill="1" applyBorder="1"/>
    <xf numFmtId="174" fontId="62" fillId="0" borderId="2" xfId="1" applyNumberFormat="1" applyFont="1" applyFill="1" applyBorder="1" applyAlignment="1"/>
    <xf numFmtId="174" fontId="73" fillId="0" borderId="0" xfId="1" applyNumberFormat="1" applyFont="1" applyFill="1" applyBorder="1" applyAlignment="1"/>
    <xf numFmtId="43" fontId="62" fillId="0" borderId="0" xfId="1" applyFont="1" applyFill="1" applyBorder="1"/>
    <xf numFmtId="173" fontId="69" fillId="0" borderId="0" xfId="3" applyNumberFormat="1" applyFont="1" applyFill="1" applyBorder="1"/>
    <xf numFmtId="164" fontId="61" fillId="0" borderId="1" xfId="3" applyNumberFormat="1" applyFont="1" applyFill="1" applyBorder="1"/>
    <xf numFmtId="9" fontId="61" fillId="0" borderId="0" xfId="1" applyNumberFormat="1" applyFont="1" applyFill="1" applyAlignment="1"/>
    <xf numFmtId="9" fontId="64" fillId="0" borderId="0" xfId="3" applyNumberFormat="1" applyFont="1" applyFill="1" applyBorder="1" applyAlignment="1"/>
    <xf numFmtId="9" fontId="61" fillId="0" borderId="0" xfId="3" applyNumberFormat="1" applyFont="1" applyFill="1" applyBorder="1" applyAlignment="1"/>
    <xf numFmtId="9" fontId="69" fillId="0" borderId="0" xfId="1" applyNumberFormat="1" applyFont="1" applyFill="1" applyAlignment="1"/>
    <xf numFmtId="9" fontId="61" fillId="0" borderId="0" xfId="1" applyNumberFormat="1" applyFont="1" applyFill="1" applyBorder="1" applyAlignment="1"/>
    <xf numFmtId="9" fontId="69" fillId="0" borderId="0" xfId="1" applyNumberFormat="1" applyFont="1" applyFill="1" applyBorder="1" applyAlignment="1"/>
    <xf numFmtId="9" fontId="61" fillId="0" borderId="2" xfId="1" applyNumberFormat="1" applyFont="1" applyFill="1" applyBorder="1" applyAlignment="1"/>
    <xf numFmtId="0" fontId="61" fillId="0" borderId="15" xfId="0" applyFont="1" applyFill="1" applyBorder="1" applyAlignment="1">
      <alignment horizontal="left" vertical="center"/>
    </xf>
    <xf numFmtId="0" fontId="60" fillId="0" borderId="15" xfId="0" applyFont="1" applyFill="1" applyBorder="1" applyAlignment="1">
      <alignment horizontal="left" vertical="center"/>
    </xf>
    <xf numFmtId="0" fontId="64" fillId="0" borderId="2" xfId="0" applyFont="1" applyFill="1" applyBorder="1" applyAlignment="1"/>
    <xf numFmtId="0" fontId="61" fillId="0" borderId="2" xfId="0" applyFont="1" applyFill="1" applyBorder="1" applyAlignment="1">
      <alignment horizontal="center"/>
    </xf>
    <xf numFmtId="0" fontId="61" fillId="0" borderId="0" xfId="0" applyFont="1" applyFill="1" applyBorder="1" applyAlignment="1"/>
    <xf numFmtId="0" fontId="70" fillId="0" borderId="0" xfId="0" applyFont="1" applyFill="1" applyBorder="1" applyAlignment="1">
      <alignment horizontal="center"/>
    </xf>
    <xf numFmtId="171" fontId="61" fillId="0" borderId="2" xfId="1" applyNumberFormat="1" applyFont="1" applyFill="1" applyBorder="1" applyAlignment="1">
      <alignment horizontal="left"/>
    </xf>
    <xf numFmtId="171" fontId="61" fillId="0" borderId="2" xfId="1" quotePrefix="1" applyNumberFormat="1" applyFont="1" applyFill="1" applyBorder="1" applyAlignment="1">
      <alignment horizontal="center"/>
    </xf>
    <xf numFmtId="171" fontId="62" fillId="0" borderId="0" xfId="1" applyNumberFormat="1" applyFont="1" applyFill="1" applyBorder="1" applyAlignment="1">
      <alignment horizontal="center"/>
    </xf>
    <xf numFmtId="174" fontId="62" fillId="0" borderId="15" xfId="1" applyNumberFormat="1" applyFont="1" applyFill="1" applyBorder="1"/>
    <xf numFmtId="170" fontId="73" fillId="0" borderId="0" xfId="3" applyNumberFormat="1" applyFont="1" applyFill="1" applyBorder="1"/>
    <xf numFmtId="164" fontId="61" fillId="0" borderId="0" xfId="3" applyNumberFormat="1" applyFont="1" applyFill="1"/>
    <xf numFmtId="0" fontId="61" fillId="0" borderId="0" xfId="0" applyFont="1" applyFill="1"/>
    <xf numFmtId="0" fontId="60" fillId="0" borderId="0" xfId="0" applyFont="1" applyFill="1" applyBorder="1" applyAlignment="1">
      <alignment horizontal="left" vertical="center"/>
    </xf>
    <xf numFmtId="0" fontId="60" fillId="0" borderId="4" xfId="0" applyFont="1" applyFill="1" applyBorder="1" applyAlignment="1">
      <alignment horizontal="left" vertical="center"/>
    </xf>
    <xf numFmtId="2" fontId="82" fillId="0" borderId="0" xfId="0" applyNumberFormat="1" applyFont="1" applyBorder="1" applyAlignment="1">
      <alignment horizontal="left"/>
    </xf>
    <xf numFmtId="0" fontId="82" fillId="0" borderId="0" xfId="3" applyFont="1"/>
    <xf numFmtId="0" fontId="82" fillId="0" borderId="0" xfId="3" applyFont="1" applyFill="1"/>
    <xf numFmtId="0" fontId="74" fillId="0" borderId="1" xfId="0" applyFont="1" applyFill="1" applyBorder="1"/>
    <xf numFmtId="164" fontId="61" fillId="0" borderId="0" xfId="3" applyNumberFormat="1" applyFont="1" applyFill="1" applyBorder="1" applyAlignment="1">
      <alignment horizontal="center"/>
    </xf>
    <xf numFmtId="0" fontId="61" fillId="0" borderId="5" xfId="3" applyFont="1" applyBorder="1" applyAlignment="1"/>
    <xf numFmtId="0" fontId="3" fillId="0" borderId="1" xfId="3" applyFont="1" applyBorder="1"/>
    <xf numFmtId="174" fontId="61" fillId="0" borderId="0" xfId="393" quotePrefix="1" applyNumberFormat="1" applyFont="1" applyFill="1"/>
    <xf numFmtId="174" fontId="62" fillId="0" borderId="0" xfId="393" applyNumberFormat="1" applyFont="1" applyFill="1" applyBorder="1"/>
    <xf numFmtId="174" fontId="4" fillId="0" borderId="0" xfId="393" applyNumberFormat="1" applyFont="1" applyFill="1" applyBorder="1"/>
    <xf numFmtId="0" fontId="61" fillId="0" borderId="2" xfId="3" applyFont="1" applyBorder="1" applyAlignment="1">
      <alignment horizontal="center"/>
    </xf>
    <xf numFmtId="171" fontId="4" fillId="0" borderId="0" xfId="3" applyNumberFormat="1" applyFont="1" applyFill="1" applyBorder="1"/>
    <xf numFmtId="0" fontId="66" fillId="0" borderId="0" xfId="0" applyFont="1" applyAlignment="1">
      <alignment horizontal="center"/>
    </xf>
    <xf numFmtId="0" fontId="61" fillId="0" borderId="2" xfId="3" applyFont="1" applyBorder="1" applyAlignment="1">
      <alignment horizontal="center"/>
    </xf>
    <xf numFmtId="0" fontId="66" fillId="0" borderId="0" xfId="0" applyFont="1" applyBorder="1" applyAlignment="1">
      <alignment horizontal="center"/>
    </xf>
    <xf numFmtId="0" fontId="61" fillId="0" borderId="2" xfId="3" applyFont="1" applyFill="1" applyBorder="1" applyAlignment="1">
      <alignment horizontal="center"/>
    </xf>
    <xf numFmtId="0" fontId="62" fillId="0" borderId="2" xfId="3" applyFont="1" applyBorder="1" applyAlignment="1">
      <alignment horizontal="center"/>
    </xf>
    <xf numFmtId="16" fontId="61" fillId="0" borderId="0" xfId="0" quotePrefix="1" applyNumberFormat="1" applyFont="1" applyBorder="1" applyAlignment="1"/>
    <xf numFmtId="0" fontId="61" fillId="0" borderId="4" xfId="0" applyFont="1" applyFill="1" applyBorder="1" applyAlignment="1">
      <alignment horizontal="center"/>
    </xf>
    <xf numFmtId="0" fontId="2" fillId="0" borderId="2" xfId="3" applyFont="1" applyFill="1" applyBorder="1"/>
    <xf numFmtId="174" fontId="62" fillId="0" borderId="4" xfId="1" applyNumberFormat="1" applyFont="1" applyFill="1" applyBorder="1" applyAlignment="1"/>
    <xf numFmtId="174" fontId="61" fillId="0" borderId="0" xfId="3" applyNumberFormat="1" applyFont="1" applyFill="1" applyBorder="1"/>
    <xf numFmtId="178" fontId="61" fillId="0" borderId="0" xfId="3" applyNumberFormat="1" applyFont="1" applyFill="1" applyBorder="1"/>
    <xf numFmtId="174" fontId="61" fillId="0" borderId="2" xfId="3" applyNumberFormat="1" applyFont="1" applyFill="1" applyBorder="1"/>
    <xf numFmtId="174" fontId="61" fillId="21" borderId="0" xfId="3" applyNumberFormat="1" applyFont="1" applyFill="1" applyBorder="1"/>
    <xf numFmtId="43" fontId="61" fillId="0" borderId="0" xfId="3" applyNumberFormat="1" applyFont="1" applyFill="1" applyBorder="1"/>
    <xf numFmtId="9" fontId="61" fillId="0" borderId="2" xfId="3" applyNumberFormat="1" applyFont="1" applyFill="1" applyBorder="1" applyAlignment="1"/>
    <xf numFmtId="178" fontId="61" fillId="0" borderId="0" xfId="3" applyNumberFormat="1" applyFont="1" applyFill="1"/>
    <xf numFmtId="0" fontId="61" fillId="0" borderId="2" xfId="3" applyFont="1" applyFill="1" applyBorder="1" applyAlignment="1">
      <alignment horizontal="center"/>
    </xf>
    <xf numFmtId="43" fontId="2" fillId="0" borderId="0" xfId="3" applyNumberFormat="1"/>
    <xf numFmtId="179" fontId="3" fillId="0" borderId="0" xfId="3" applyNumberFormat="1" applyFont="1"/>
    <xf numFmtId="0" fontId="61" fillId="0" borderId="2" xfId="3" applyFont="1" applyBorder="1" applyAlignment="1">
      <alignment horizontal="center"/>
    </xf>
    <xf numFmtId="180" fontId="61" fillId="0" borderId="0" xfId="1" applyNumberFormat="1" applyFont="1" applyFill="1" applyBorder="1"/>
    <xf numFmtId="179" fontId="3" fillId="0" borderId="0" xfId="3" applyNumberFormat="1" applyFont="1" applyFill="1"/>
    <xf numFmtId="179" fontId="3" fillId="0" borderId="0" xfId="3" applyNumberFormat="1" applyFont="1" applyFill="1" applyBorder="1"/>
    <xf numFmtId="181" fontId="2" fillId="0" borderId="0" xfId="3" applyNumberFormat="1" applyFill="1"/>
    <xf numFmtId="181" fontId="17" fillId="0" borderId="0" xfId="3" applyNumberFormat="1" applyFont="1" applyFill="1"/>
    <xf numFmtId="179" fontId="2" fillId="0" borderId="0" xfId="3" applyNumberFormat="1" applyFill="1"/>
    <xf numFmtId="43" fontId="3" fillId="0" borderId="0" xfId="1" applyNumberFormat="1" applyFont="1" applyFill="1" applyBorder="1"/>
    <xf numFmtId="43" fontId="3" fillId="0" borderId="0" xfId="1" applyNumberFormat="1" applyFont="1" applyFill="1"/>
    <xf numFmtId="43" fontId="11" fillId="0" borderId="0" xfId="1" applyNumberFormat="1" applyFont="1" applyFill="1"/>
    <xf numFmtId="43" fontId="4" fillId="0" borderId="0" xfId="1" applyNumberFormat="1" applyFont="1" applyFill="1" applyBorder="1"/>
    <xf numFmtId="0" fontId="61" fillId="0" borderId="2" xfId="3" applyFont="1" applyFill="1" applyBorder="1" applyAlignment="1">
      <alignment horizontal="center"/>
    </xf>
    <xf numFmtId="182" fontId="3" fillId="0" borderId="0" xfId="3" applyNumberFormat="1" applyFont="1" applyFill="1"/>
    <xf numFmtId="182" fontId="2" fillId="0" borderId="0" xfId="3" applyNumberFormat="1" applyFill="1"/>
    <xf numFmtId="171" fontId="61" fillId="21" borderId="0" xfId="1" applyNumberFormat="1" applyFont="1" applyFill="1" applyBorder="1" applyAlignment="1">
      <alignment horizontal="left"/>
    </xf>
    <xf numFmtId="174" fontId="83" fillId="21" borderId="4" xfId="1" applyNumberFormat="1" applyFont="1" applyFill="1" applyBorder="1"/>
    <xf numFmtId="170" fontId="83" fillId="21" borderId="0" xfId="3" applyNumberFormat="1" applyFont="1" applyFill="1"/>
    <xf numFmtId="0" fontId="83" fillId="21" borderId="0" xfId="3" applyFont="1" applyFill="1"/>
    <xf numFmtId="0" fontId="75" fillId="0" borderId="6" xfId="0" applyFont="1" applyBorder="1" applyAlignment="1">
      <alignment horizontal="center"/>
    </xf>
    <xf numFmtId="0" fontId="18" fillId="0" borderId="0" xfId="3" applyFont="1" applyFill="1" applyBorder="1"/>
    <xf numFmtId="174" fontId="61" fillId="0" borderId="0" xfId="3" applyNumberFormat="1" applyFont="1" applyFill="1"/>
    <xf numFmtId="178" fontId="75" fillId="0" borderId="0" xfId="3" applyNumberFormat="1" applyFont="1" applyFill="1" applyBorder="1"/>
    <xf numFmtId="174" fontId="82" fillId="0" borderId="0" xfId="1" applyNumberFormat="1" applyFont="1" applyFill="1" applyBorder="1"/>
    <xf numFmtId="170" fontId="83" fillId="0" borderId="0" xfId="3" applyNumberFormat="1" applyFont="1" applyFill="1"/>
    <xf numFmtId="183" fontId="61" fillId="0" borderId="0" xfId="3" applyNumberFormat="1" applyFont="1" applyFill="1" applyBorder="1"/>
    <xf numFmtId="184" fontId="61" fillId="0" borderId="0" xfId="3" applyNumberFormat="1" applyFont="1" applyFill="1" applyBorder="1"/>
    <xf numFmtId="174" fontId="12" fillId="0" borderId="0" xfId="3" applyNumberFormat="1" applyFont="1"/>
    <xf numFmtId="43" fontId="0" fillId="0" borderId="0" xfId="0" applyNumberFormat="1" applyBorder="1"/>
    <xf numFmtId="0" fontId="84" fillId="0" borderId="0" xfId="3" applyFont="1"/>
    <xf numFmtId="174" fontId="6" fillId="0" borderId="0" xfId="1" applyNumberFormat="1" applyFont="1" applyFill="1" applyBorder="1" applyAlignment="1">
      <alignment horizontal="left"/>
    </xf>
    <xf numFmtId="9" fontId="2" fillId="0" borderId="0" xfId="3" applyNumberFormat="1"/>
    <xf numFmtId="171" fontId="2" fillId="0" borderId="0" xfId="3" applyNumberFormat="1"/>
    <xf numFmtId="174" fontId="81" fillId="0" borderId="4" xfId="1" applyNumberFormat="1" applyFont="1" applyFill="1" applyBorder="1"/>
    <xf numFmtId="43" fontId="18" fillId="0" borderId="0" xfId="3" applyNumberFormat="1" applyFont="1" applyFill="1"/>
    <xf numFmtId="174" fontId="3" fillId="0" borderId="0" xfId="3" applyNumberFormat="1" applyFont="1"/>
    <xf numFmtId="185" fontId="3" fillId="0" borderId="0" xfId="394" applyNumberFormat="1" applyFont="1" applyBorder="1"/>
    <xf numFmtId="185" fontId="16" fillId="0" borderId="0" xfId="394" applyNumberFormat="1" applyFont="1" applyFill="1" applyBorder="1"/>
    <xf numFmtId="174" fontId="2" fillId="0" borderId="0" xfId="3" applyNumberFormat="1" applyFill="1"/>
    <xf numFmtId="9" fontId="2" fillId="0" borderId="0" xfId="394" applyFont="1" applyFill="1"/>
    <xf numFmtId="9" fontId="2" fillId="0" borderId="0" xfId="394" applyFont="1"/>
    <xf numFmtId="43" fontId="2" fillId="0" borderId="0" xfId="3" applyNumberFormat="1" applyBorder="1"/>
    <xf numFmtId="9" fontId="3" fillId="0" borderId="0" xfId="394" applyFont="1"/>
    <xf numFmtId="0" fontId="66" fillId="0" borderId="0" xfId="0" applyFont="1" applyAlignment="1">
      <alignment horizontal="center"/>
    </xf>
    <xf numFmtId="0" fontId="61" fillId="0" borderId="5" xfId="3" applyFont="1" applyBorder="1" applyAlignment="1">
      <alignment horizontal="center"/>
    </xf>
    <xf numFmtId="16" fontId="61" fillId="0" borderId="2" xfId="0" quotePrefix="1" applyNumberFormat="1" applyFont="1" applyBorder="1" applyAlignment="1">
      <alignment horizontal="center"/>
    </xf>
    <xf numFmtId="0" fontId="66" fillId="0" borderId="0" xfId="0" applyFont="1" applyBorder="1" applyAlignment="1">
      <alignment horizontal="center"/>
    </xf>
    <xf numFmtId="0" fontId="61" fillId="0" borderId="3" xfId="3" applyFont="1" applyBorder="1" applyAlignment="1">
      <alignment horizontal="center"/>
    </xf>
    <xf numFmtId="0" fontId="61" fillId="0" borderId="2" xfId="3" applyFont="1" applyFill="1" applyBorder="1" applyAlignment="1">
      <alignment horizontal="center"/>
    </xf>
    <xf numFmtId="164" fontId="61" fillId="0" borderId="5" xfId="3" applyNumberFormat="1" applyFont="1" applyFill="1" applyBorder="1" applyAlignment="1">
      <alignment horizontal="center"/>
    </xf>
    <xf numFmtId="164" fontId="61" fillId="0" borderId="2" xfId="3" applyNumberFormat="1" applyFont="1" applyFill="1" applyBorder="1" applyAlignment="1">
      <alignment horizontal="center"/>
    </xf>
    <xf numFmtId="164" fontId="61" fillId="0" borderId="0" xfId="3" applyNumberFormat="1" applyFont="1" applyFill="1" applyBorder="1" applyAlignment="1">
      <alignment horizontal="center"/>
    </xf>
    <xf numFmtId="164" fontId="61" fillId="0" borderId="5" xfId="3" applyNumberFormat="1" applyFont="1" applyBorder="1" applyAlignment="1">
      <alignment horizontal="center"/>
    </xf>
    <xf numFmtId="164" fontId="61" fillId="0" borderId="6" xfId="3" applyNumberFormat="1" applyFont="1" applyFill="1" applyBorder="1" applyAlignment="1">
      <alignment horizontal="center"/>
    </xf>
  </cellXfs>
  <cellStyles count="395">
    <cellStyle name="20% - Accent1 2" xfId="42"/>
    <cellStyle name="20% - Accent1 3" xfId="43"/>
    <cellStyle name="20% - Accent1 4" xfId="44"/>
    <cellStyle name="20% - Accent1 5" xfId="45"/>
    <cellStyle name="20% - Accent1 6" xfId="46"/>
    <cellStyle name="20% - Accent2 2" xfId="47"/>
    <cellStyle name="20% - Accent2 3" xfId="48"/>
    <cellStyle name="20% - Accent2 4" xfId="49"/>
    <cellStyle name="20% - Accent2 5" xfId="50"/>
    <cellStyle name="20% - Accent2 6" xfId="51"/>
    <cellStyle name="20% - Accent3 2" xfId="52"/>
    <cellStyle name="20% - Accent3 3" xfId="53"/>
    <cellStyle name="20% - Accent3 4" xfId="54"/>
    <cellStyle name="20% - Accent3 5" xfId="55"/>
    <cellStyle name="20% - Accent3 6" xfId="56"/>
    <cellStyle name="20% - Accent4 2" xfId="57"/>
    <cellStyle name="20% - Accent4 3" xfId="58"/>
    <cellStyle name="20% - Accent4 4" xfId="59"/>
    <cellStyle name="20% - Accent4 5" xfId="60"/>
    <cellStyle name="20% - Accent4 6" xfId="61"/>
    <cellStyle name="20% - Accent5 2" xfId="62"/>
    <cellStyle name="20% - Accent5 3" xfId="63"/>
    <cellStyle name="20% - Accent5 4" xfId="64"/>
    <cellStyle name="20% - Accent5 5" xfId="65"/>
    <cellStyle name="20% - Accent5 6" xfId="66"/>
    <cellStyle name="20% - Accent6 2" xfId="67"/>
    <cellStyle name="20% - Accent6 3" xfId="68"/>
    <cellStyle name="20% - Accent6 4" xfId="69"/>
    <cellStyle name="20% - Accent6 5" xfId="70"/>
    <cellStyle name="20% - Accent6 6" xfId="71"/>
    <cellStyle name="40% - Accent1 2" xfId="72"/>
    <cellStyle name="40% - Accent1 3" xfId="73"/>
    <cellStyle name="40% - Accent1 4" xfId="74"/>
    <cellStyle name="40% - Accent1 5" xfId="75"/>
    <cellStyle name="40% - Accent1 6" xfId="76"/>
    <cellStyle name="40% - Accent2 2" xfId="77"/>
    <cellStyle name="40% - Accent2 3" xfId="78"/>
    <cellStyle name="40% - Accent2 4" xfId="79"/>
    <cellStyle name="40% - Accent2 5" xfId="80"/>
    <cellStyle name="40% - Accent2 6" xfId="81"/>
    <cellStyle name="40% - Accent3 2" xfId="82"/>
    <cellStyle name="40% - Accent3 3" xfId="83"/>
    <cellStyle name="40% - Accent3 4" xfId="84"/>
    <cellStyle name="40% - Accent3 5" xfId="85"/>
    <cellStyle name="40% - Accent3 6" xfId="86"/>
    <cellStyle name="40% - Accent4 2" xfId="87"/>
    <cellStyle name="40% - Accent4 3" xfId="88"/>
    <cellStyle name="40% - Accent4 4" xfId="89"/>
    <cellStyle name="40% - Accent4 5" xfId="90"/>
    <cellStyle name="40% - Accent4 6" xfId="91"/>
    <cellStyle name="40% - Accent5 2" xfId="92"/>
    <cellStyle name="40% - Accent5 3" xfId="93"/>
    <cellStyle name="40% - Accent5 4" xfId="94"/>
    <cellStyle name="40% - Accent5 5" xfId="95"/>
    <cellStyle name="40% - Accent5 6" xfId="96"/>
    <cellStyle name="40% - Accent6 2" xfId="97"/>
    <cellStyle name="40% - Accent6 3" xfId="98"/>
    <cellStyle name="40% - Accent6 4" xfId="99"/>
    <cellStyle name="40% - Accent6 5" xfId="100"/>
    <cellStyle name="40% - Accent6 6" xfId="101"/>
    <cellStyle name="7Mini" xfId="7"/>
    <cellStyle name="Arreg" xfId="102"/>
    <cellStyle name="Comma" xfId="1" builtinId="3"/>
    <cellStyle name="Comma 10" xfId="103"/>
    <cellStyle name="Comma 10 10" xfId="393"/>
    <cellStyle name="Comma 10 2" xfId="104"/>
    <cellStyle name="Comma 10 3" xfId="105"/>
    <cellStyle name="Comma 10 4" xfId="106"/>
    <cellStyle name="Comma 10 5" xfId="107"/>
    <cellStyle name="Comma 10 6" xfId="108"/>
    <cellStyle name="Comma 10 7" xfId="109"/>
    <cellStyle name="Comma 10 8" xfId="110"/>
    <cellStyle name="Comma 10 9" xfId="111"/>
    <cellStyle name="Comma 11" xfId="112"/>
    <cellStyle name="Comma 11 2" xfId="113"/>
    <cellStyle name="Comma 11 3" xfId="114"/>
    <cellStyle name="Comma 11 4" xfId="115"/>
    <cellStyle name="Comma 11 5" xfId="116"/>
    <cellStyle name="Comma 11 6" xfId="117"/>
    <cellStyle name="Comma 11 7" xfId="118"/>
    <cellStyle name="Comma 11 8" xfId="119"/>
    <cellStyle name="Comma 11 9" xfId="120"/>
    <cellStyle name="Comma 12" xfId="121"/>
    <cellStyle name="Comma 12 2" xfId="122"/>
    <cellStyle name="Comma 12 3" xfId="123"/>
    <cellStyle name="Comma 12 4" xfId="124"/>
    <cellStyle name="Comma 12 5" xfId="125"/>
    <cellStyle name="Comma 12 6" xfId="126"/>
    <cellStyle name="Comma 12 7" xfId="127"/>
    <cellStyle name="Comma 12 8" xfId="128"/>
    <cellStyle name="Comma 12 9" xfId="129"/>
    <cellStyle name="Comma 123" xfId="130"/>
    <cellStyle name="Comma 124" xfId="131"/>
    <cellStyle name="Comma 125" xfId="132"/>
    <cellStyle name="Comma 126" xfId="133"/>
    <cellStyle name="Comma 127" xfId="134"/>
    <cellStyle name="Comma 128" xfId="135"/>
    <cellStyle name="Comma 129" xfId="136"/>
    <cellStyle name="Comma 13" xfId="137"/>
    <cellStyle name="Comma 13 2" xfId="138"/>
    <cellStyle name="Comma 13 3" xfId="139"/>
    <cellStyle name="Comma 13 4" xfId="140"/>
    <cellStyle name="Comma 13 5" xfId="141"/>
    <cellStyle name="Comma 13 6" xfId="142"/>
    <cellStyle name="Comma 13 7" xfId="143"/>
    <cellStyle name="Comma 13 8" xfId="144"/>
    <cellStyle name="Comma 13 9" xfId="145"/>
    <cellStyle name="Comma 130" xfId="146"/>
    <cellStyle name="Comma 131" xfId="147"/>
    <cellStyle name="Comma 133" xfId="148"/>
    <cellStyle name="Comma 134" xfId="149"/>
    <cellStyle name="Comma 135" xfId="150"/>
    <cellStyle name="Comma 136" xfId="151"/>
    <cellStyle name="Comma 137" xfId="152"/>
    <cellStyle name="Comma 138" xfId="153"/>
    <cellStyle name="Comma 14" xfId="154"/>
    <cellStyle name="Comma 14 2" xfId="155"/>
    <cellStyle name="Comma 14 3" xfId="156"/>
    <cellStyle name="Comma 14 4" xfId="157"/>
    <cellStyle name="Comma 14 5" xfId="158"/>
    <cellStyle name="Comma 14 6" xfId="159"/>
    <cellStyle name="Comma 14 7" xfId="160"/>
    <cellStyle name="Comma 14 8" xfId="161"/>
    <cellStyle name="Comma 14 9" xfId="162"/>
    <cellStyle name="Comma 140" xfId="163"/>
    <cellStyle name="Comma 141" xfId="164"/>
    <cellStyle name="Comma 142" xfId="165"/>
    <cellStyle name="Comma 143" xfId="166"/>
    <cellStyle name="Comma 145" xfId="167"/>
    <cellStyle name="Comma 146" xfId="168"/>
    <cellStyle name="Comma 148" xfId="169"/>
    <cellStyle name="Comma 149" xfId="170"/>
    <cellStyle name="Comma 15" xfId="171"/>
    <cellStyle name="Comma 150" xfId="172"/>
    <cellStyle name="Comma 151" xfId="173"/>
    <cellStyle name="Comma 152" xfId="174"/>
    <cellStyle name="Comma 153" xfId="175"/>
    <cellStyle name="Comma 155" xfId="176"/>
    <cellStyle name="Comma 156" xfId="177"/>
    <cellStyle name="Comma 157" xfId="178"/>
    <cellStyle name="Comma 158" xfId="179"/>
    <cellStyle name="Comma 159" xfId="180"/>
    <cellStyle name="Comma 16 2" xfId="181"/>
    <cellStyle name="Comma 16 3" xfId="182"/>
    <cellStyle name="Comma 16 4" xfId="183"/>
    <cellStyle name="Comma 16 5" xfId="184"/>
    <cellStyle name="Comma 16 6" xfId="185"/>
    <cellStyle name="Comma 16 7" xfId="186"/>
    <cellStyle name="Comma 16 8" xfId="187"/>
    <cellStyle name="Comma 16 9" xfId="188"/>
    <cellStyle name="Comma 160" xfId="189"/>
    <cellStyle name="Comma 161" xfId="190"/>
    <cellStyle name="Comma 162" xfId="191"/>
    <cellStyle name="Comma 18 2" xfId="192"/>
    <cellStyle name="Comma 18 3" xfId="193"/>
    <cellStyle name="Comma 18 4" xfId="194"/>
    <cellStyle name="Comma 18 5" xfId="195"/>
    <cellStyle name="Comma 18 6" xfId="196"/>
    <cellStyle name="Comma 18 7" xfId="197"/>
    <cellStyle name="Comma 18 8" xfId="198"/>
    <cellStyle name="Comma 18 9" xfId="199"/>
    <cellStyle name="Comma 2" xfId="4"/>
    <cellStyle name="Comma 2 2" xfId="39"/>
    <cellStyle name="Comma 2 3" xfId="200"/>
    <cellStyle name="Comma 2 4" xfId="201"/>
    <cellStyle name="Comma 2 5" xfId="202"/>
    <cellStyle name="Comma 2 6" xfId="36"/>
    <cellStyle name="Comma 21 2" xfId="203"/>
    <cellStyle name="Comma 21 3" xfId="204"/>
    <cellStyle name="Comma 21 4" xfId="205"/>
    <cellStyle name="Comma 21 5" xfId="206"/>
    <cellStyle name="Comma 21 6" xfId="207"/>
    <cellStyle name="Comma 21 7" xfId="208"/>
    <cellStyle name="Comma 21 8" xfId="209"/>
    <cellStyle name="Comma 21 9" xfId="210"/>
    <cellStyle name="Comma 23 2" xfId="211"/>
    <cellStyle name="Comma 23 3" xfId="212"/>
    <cellStyle name="Comma 23 4" xfId="213"/>
    <cellStyle name="Comma 23 5" xfId="214"/>
    <cellStyle name="Comma 23 6" xfId="215"/>
    <cellStyle name="Comma 23 7" xfId="216"/>
    <cellStyle name="Comma 23 8" xfId="217"/>
    <cellStyle name="Comma 23 9" xfId="218"/>
    <cellStyle name="Comma 25 2" xfId="219"/>
    <cellStyle name="Comma 25 3" xfId="220"/>
    <cellStyle name="Comma 25 4" xfId="221"/>
    <cellStyle name="Comma 25 5" xfId="222"/>
    <cellStyle name="Comma 25 6" xfId="223"/>
    <cellStyle name="Comma 25 7" xfId="224"/>
    <cellStyle name="Comma 25 8" xfId="225"/>
    <cellStyle name="Comma 25 9" xfId="226"/>
    <cellStyle name="Comma 27 2" xfId="227"/>
    <cellStyle name="Comma 27 3" xfId="228"/>
    <cellStyle name="Comma 27 4" xfId="229"/>
    <cellStyle name="Comma 27 5" xfId="230"/>
    <cellStyle name="Comma 27 6" xfId="231"/>
    <cellStyle name="Comma 27 7" xfId="232"/>
    <cellStyle name="Comma 27 8" xfId="233"/>
    <cellStyle name="Comma 27 9" xfId="234"/>
    <cellStyle name="Comma 29 2" xfId="235"/>
    <cellStyle name="Comma 29 3" xfId="236"/>
    <cellStyle name="Comma 29 4" xfId="237"/>
    <cellStyle name="Comma 29 5" xfId="238"/>
    <cellStyle name="Comma 29 6" xfId="239"/>
    <cellStyle name="Comma 29 7" xfId="240"/>
    <cellStyle name="Comma 29 8" xfId="241"/>
    <cellStyle name="Comma 29 9" xfId="242"/>
    <cellStyle name="Comma 3" xfId="37"/>
    <cellStyle name="Comma 3 2" xfId="243"/>
    <cellStyle name="Comma 3 2 2" xfId="244"/>
    <cellStyle name="Comma 3 3" xfId="245"/>
    <cellStyle name="Comma 30" xfId="246"/>
    <cellStyle name="Comma 31" xfId="247"/>
    <cellStyle name="Comma 31 2" xfId="248"/>
    <cellStyle name="Comma 31 3" xfId="249"/>
    <cellStyle name="Comma 31 4" xfId="250"/>
    <cellStyle name="Comma 31 5" xfId="251"/>
    <cellStyle name="Comma 31 6" xfId="252"/>
    <cellStyle name="Comma 31 7" xfId="253"/>
    <cellStyle name="Comma 31 8" xfId="254"/>
    <cellStyle name="Comma 31 9" xfId="255"/>
    <cellStyle name="Comma 33 2" xfId="256"/>
    <cellStyle name="Comma 33 3" xfId="257"/>
    <cellStyle name="Comma 33 4" xfId="258"/>
    <cellStyle name="Comma 33 5" xfId="259"/>
    <cellStyle name="Comma 33 6" xfId="260"/>
    <cellStyle name="Comma 33 7" xfId="261"/>
    <cellStyle name="Comma 33 8" xfId="262"/>
    <cellStyle name="Comma 33 9" xfId="263"/>
    <cellStyle name="Comma 35 2" xfId="264"/>
    <cellStyle name="Comma 35 3" xfId="265"/>
    <cellStyle name="Comma 35 4" xfId="266"/>
    <cellStyle name="Comma 35 5" xfId="267"/>
    <cellStyle name="Comma 35 6" xfId="268"/>
    <cellStyle name="Comma 35 7" xfId="269"/>
    <cellStyle name="Comma 35 8" xfId="270"/>
    <cellStyle name="Comma 35 9" xfId="271"/>
    <cellStyle name="Comma 4" xfId="38"/>
    <cellStyle name="Comma 4 2" xfId="272"/>
    <cellStyle name="Comma 4 3" xfId="273"/>
    <cellStyle name="Comma 4 4" xfId="274"/>
    <cellStyle name="Comma 4 5" xfId="275"/>
    <cellStyle name="Comma 4 6" xfId="276"/>
    <cellStyle name="Comma 4 7" xfId="277"/>
    <cellStyle name="Comma 4 8" xfId="278"/>
    <cellStyle name="Comma 4 9" xfId="279"/>
    <cellStyle name="Comma 41" xfId="280"/>
    <cellStyle name="Comma 44" xfId="281"/>
    <cellStyle name="Comma 47" xfId="282"/>
    <cellStyle name="Comma 5" xfId="41"/>
    <cellStyle name="Comma 5 2" xfId="283"/>
    <cellStyle name="Comma 5 3" xfId="284"/>
    <cellStyle name="Comma 5 4" xfId="285"/>
    <cellStyle name="Comma 5 5" xfId="286"/>
    <cellStyle name="Comma 5 6" xfId="287"/>
    <cellStyle name="Comma 5 7" xfId="288"/>
    <cellStyle name="Comma 5 8" xfId="289"/>
    <cellStyle name="Comma 5 9" xfId="290"/>
    <cellStyle name="Comma 59" xfId="291"/>
    <cellStyle name="Comma 6" xfId="292"/>
    <cellStyle name="Comma 61" xfId="293"/>
    <cellStyle name="Comma 7" xfId="294"/>
    <cellStyle name="Comma 7 2" xfId="295"/>
    <cellStyle name="Comma 7 3" xfId="296"/>
    <cellStyle name="Comma 7 4" xfId="297"/>
    <cellStyle name="Comma 7 5" xfId="298"/>
    <cellStyle name="Comma 7 6" xfId="299"/>
    <cellStyle name="Comma 7 7" xfId="300"/>
    <cellStyle name="Comma 7 8" xfId="301"/>
    <cellStyle name="Comma 7 9" xfId="302"/>
    <cellStyle name="Comma 8" xfId="303"/>
    <cellStyle name="Comma 8 2" xfId="304"/>
    <cellStyle name="Comma 8 3" xfId="305"/>
    <cellStyle name="Comma 8 4" xfId="306"/>
    <cellStyle name="Comma 8 5" xfId="307"/>
    <cellStyle name="Comma 8 6" xfId="308"/>
    <cellStyle name="Comma 8 7" xfId="309"/>
    <cellStyle name="Comma 8 8" xfId="310"/>
    <cellStyle name="Comma 8 9" xfId="311"/>
    <cellStyle name="Comma 83" xfId="312"/>
    <cellStyle name="Comma 9" xfId="313"/>
    <cellStyle name="Comma 9 2" xfId="314"/>
    <cellStyle name="Comma 9 3" xfId="315"/>
    <cellStyle name="Comma 9 4" xfId="316"/>
    <cellStyle name="Comma 9 5" xfId="317"/>
    <cellStyle name="Comma 9 6" xfId="318"/>
    <cellStyle name="Comma 9 7" xfId="319"/>
    <cellStyle name="Comma 9 8" xfId="320"/>
    <cellStyle name="Comma 9 9" xfId="321"/>
    <cellStyle name="Comma0 - Modelo1" xfId="8"/>
    <cellStyle name="Comma0 - Style1" xfId="9"/>
    <cellStyle name="Comma1 - Modelo2" xfId="10"/>
    <cellStyle name="Comma1 - Style2" xfId="11"/>
    <cellStyle name="Currency" xfId="2" builtinId="4"/>
    <cellStyle name="Currency 2" xfId="5"/>
    <cellStyle name="Currency 2 2" xfId="322"/>
    <cellStyle name="Currency 3" xfId="323"/>
    <cellStyle name="Currency 4" xfId="387"/>
    <cellStyle name="Dia" xfId="12"/>
    <cellStyle name="Encabez1" xfId="13"/>
    <cellStyle name="Encabez2" xfId="14"/>
    <cellStyle name="Header 1" xfId="15"/>
    <cellStyle name="Header 1 Left" xfId="16"/>
    <cellStyle name="Header 1(box)" xfId="17"/>
    <cellStyle name="Header 1(middle)" xfId="18"/>
    <cellStyle name="Header 1_Front Page" xfId="19"/>
    <cellStyle name="Header 2" xfId="20"/>
    <cellStyle name="Header Price 1" xfId="21"/>
    <cellStyle name="Header Price 2" xfId="22"/>
    <cellStyle name="Helv 8" xfId="23"/>
    <cellStyle name="Hyperlink 2" xfId="324"/>
    <cellStyle name="Îáû÷íûé_Ðîëü PGS 11.09.95" xfId="24"/>
    <cellStyle name="Kolonne" xfId="325"/>
    <cellStyle name="KPMG Heading 1" xfId="326"/>
    <cellStyle name="KPMG Heading 2" xfId="327"/>
    <cellStyle name="KPMG Heading 3" xfId="328"/>
    <cellStyle name="KPMG Heading 4" xfId="329"/>
    <cellStyle name="KPMG Normal" xfId="330"/>
    <cellStyle name="KPMG Normal Text" xfId="331"/>
    <cellStyle name="Millares [0]_Well Timing" xfId="332"/>
    <cellStyle name="Millares_Well Timing" xfId="333"/>
    <cellStyle name="Moneda [0]_Well Timing" xfId="334"/>
    <cellStyle name="Moneda_Well Timing" xfId="335"/>
    <cellStyle name="N0" xfId="25"/>
    <cellStyle name="N1" xfId="26"/>
    <cellStyle name="N2" xfId="27"/>
    <cellStyle name="N3" xfId="28"/>
    <cellStyle name="N4" xfId="29"/>
    <cellStyle name="Normal" xfId="0" builtinId="0"/>
    <cellStyle name="Normal - Style1" xfId="336"/>
    <cellStyle name="Normal - Style2" xfId="337"/>
    <cellStyle name="Normal 10" xfId="338"/>
    <cellStyle name="Normal 10 2" xfId="388"/>
    <cellStyle name="Normal 11" xfId="339"/>
    <cellStyle name="Normal 12" xfId="340"/>
    <cellStyle name="Normal 13" xfId="341"/>
    <cellStyle name="Normal 14" xfId="342"/>
    <cellStyle name="Normal 15" xfId="343"/>
    <cellStyle name="Normal 16" xfId="344"/>
    <cellStyle name="Normal 17" xfId="345"/>
    <cellStyle name="Normal 18" xfId="346"/>
    <cellStyle name="Normal 19" xfId="347"/>
    <cellStyle name="Normal 2" xfId="3"/>
    <cellStyle name="Normal 2 2" xfId="35"/>
    <cellStyle name="Normal 2 2 2" xfId="348"/>
    <cellStyle name="Normal 2 2 3" xfId="349"/>
    <cellStyle name="Normal 2 3" xfId="350"/>
    <cellStyle name="Normal 2 4" xfId="6"/>
    <cellStyle name="Normal 20" xfId="351"/>
    <cellStyle name="Normal 21" xfId="352"/>
    <cellStyle name="Normal 22" xfId="353"/>
    <cellStyle name="Normal 23" xfId="354"/>
    <cellStyle name="Normal 24" xfId="355"/>
    <cellStyle name="Normal 25" xfId="356"/>
    <cellStyle name="Normal 26" xfId="357"/>
    <cellStyle name="Normal 27" xfId="358"/>
    <cellStyle name="Normal 28" xfId="359"/>
    <cellStyle name="Normal 29" xfId="389"/>
    <cellStyle name="Normal 3" xfId="30"/>
    <cellStyle name="Normal 3 2" xfId="360"/>
    <cellStyle name="Normal 30" xfId="391"/>
    <cellStyle name="Normal 31" xfId="390"/>
    <cellStyle name="Normal 32" xfId="392"/>
    <cellStyle name="Normal 4" xfId="31"/>
    <cellStyle name="Normal 4 2" xfId="361"/>
    <cellStyle name="Normal 5" xfId="34"/>
    <cellStyle name="Normal 6" xfId="40"/>
    <cellStyle name="Normal 7" xfId="362"/>
    <cellStyle name="Normal 8" xfId="363"/>
    <cellStyle name="Normal 82" xfId="364"/>
    <cellStyle name="Normal 83" xfId="365"/>
    <cellStyle name="Normal 9" xfId="366"/>
    <cellStyle name="Note 2" xfId="367"/>
    <cellStyle name="Note 3" xfId="368"/>
    <cellStyle name="Note 4" xfId="369"/>
    <cellStyle name="Note 5" xfId="370"/>
    <cellStyle name="Note 6" xfId="371"/>
    <cellStyle name="Note 7" xfId="372"/>
    <cellStyle name="Òûñÿ÷è [0]_PGSLAB" xfId="32"/>
    <cellStyle name="Òûñÿ÷è_PGSLAB" xfId="33"/>
    <cellStyle name="Percent" xfId="394" builtinId="5"/>
    <cellStyle name="Percent 2" xfId="373"/>
    <cellStyle name="Percent 2 2" xfId="374"/>
    <cellStyle name="Percent 3" xfId="375"/>
    <cellStyle name="Percent 4" xfId="376"/>
    <cellStyle name="Percent 5" xfId="377"/>
    <cellStyle name="Percent 6" xfId="378"/>
    <cellStyle name="PSChar" xfId="379"/>
    <cellStyle name="PSChar 2" xfId="380"/>
    <cellStyle name="PSDate" xfId="381"/>
    <cellStyle name="PSDec" xfId="382"/>
    <cellStyle name="PSHeading" xfId="383"/>
    <cellStyle name="PSInt" xfId="384"/>
    <cellStyle name="PSSpacer" xfId="385"/>
    <cellStyle name="Tabelltittel" xfId="3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S66"/>
  <sheetViews>
    <sheetView showGridLines="0" zoomScale="110" zoomScaleNormal="110" workbookViewId="0">
      <selection sqref="A1:L1"/>
    </sheetView>
  </sheetViews>
  <sheetFormatPr defaultColWidth="9.140625" defaultRowHeight="12.75"/>
  <cols>
    <col min="1" max="1" width="2.5703125" style="1" customWidth="1"/>
    <col min="2" max="2" width="59" style="4" customWidth="1"/>
    <col min="3" max="3" width="1.7109375" style="4" customWidth="1"/>
    <col min="4" max="4" width="5.7109375" style="4" customWidth="1"/>
    <col min="5" max="5" width="1.7109375" style="4" customWidth="1"/>
    <col min="6" max="6" width="13.42578125" style="1" bestFit="1" customWidth="1"/>
    <col min="7" max="7" width="1.140625" style="1" customWidth="1"/>
    <col min="8" max="8" width="12.85546875" style="1" customWidth="1"/>
    <col min="9" max="9" width="2.42578125" style="4" customWidth="1"/>
    <col min="10" max="10" width="10.28515625" style="4" customWidth="1"/>
    <col min="11" max="11" width="1.7109375" style="4" customWidth="1"/>
    <col min="12" max="12" width="8.42578125" style="4" customWidth="1"/>
    <col min="13" max="13" width="1.140625" style="1" customWidth="1"/>
    <col min="14" max="14" width="13.42578125" style="1" bestFit="1" customWidth="1"/>
    <col min="15" max="15" width="1.140625" style="1" customWidth="1"/>
    <col min="16" max="16" width="13.42578125" style="1" bestFit="1" customWidth="1"/>
    <col min="17" max="17" width="1.140625" style="1" customWidth="1"/>
    <col min="18" max="18" width="12.140625" style="1" customWidth="1"/>
    <col min="19" max="16384" width="9.140625" style="1"/>
  </cols>
  <sheetData>
    <row r="1" spans="1:19" ht="18.75">
      <c r="A1" s="482" t="s">
        <v>195</v>
      </c>
      <c r="B1" s="482"/>
      <c r="C1" s="482"/>
      <c r="D1" s="482"/>
      <c r="E1" s="482"/>
      <c r="F1" s="482"/>
      <c r="G1" s="482"/>
      <c r="H1" s="482"/>
      <c r="I1" s="482"/>
      <c r="J1" s="482"/>
      <c r="K1" s="482"/>
      <c r="L1" s="482"/>
      <c r="M1" s="95"/>
      <c r="N1" s="95"/>
      <c r="O1" s="95"/>
      <c r="P1" s="95"/>
      <c r="Q1" s="95"/>
      <c r="R1" s="9"/>
    </row>
    <row r="2" spans="1:19" ht="16.5" customHeight="1" thickBot="1">
      <c r="A2" s="167"/>
      <c r="B2" s="167"/>
      <c r="C2" s="167"/>
      <c r="D2" s="167"/>
      <c r="E2" s="167"/>
      <c r="F2" s="180"/>
      <c r="G2" s="180"/>
      <c r="H2" s="181"/>
      <c r="I2" s="167"/>
      <c r="J2" s="167"/>
      <c r="K2" s="167"/>
      <c r="L2" s="167"/>
      <c r="M2" s="77"/>
      <c r="N2" s="77"/>
      <c r="O2" s="97"/>
      <c r="P2" s="114"/>
      <c r="Q2" s="77"/>
      <c r="R2" s="19"/>
    </row>
    <row r="3" spans="1:19" s="38" customFormat="1" ht="14.25" customHeight="1">
      <c r="A3" s="130"/>
      <c r="B3" s="130"/>
      <c r="C3" s="130"/>
      <c r="D3" s="130"/>
      <c r="E3" s="130"/>
      <c r="F3" s="483" t="s">
        <v>5</v>
      </c>
      <c r="G3" s="483"/>
      <c r="H3" s="483"/>
      <c r="I3" s="130"/>
      <c r="J3" s="130"/>
      <c r="K3" s="130" t="s">
        <v>20</v>
      </c>
      <c r="L3" s="130"/>
      <c r="M3" s="42"/>
      <c r="N3" s="42"/>
      <c r="O3" s="41"/>
      <c r="P3" s="41"/>
      <c r="Q3" s="42"/>
      <c r="R3" s="42"/>
    </row>
    <row r="4" spans="1:19" s="40" customFormat="1" ht="11.45" customHeight="1">
      <c r="A4" s="130"/>
      <c r="B4" s="130"/>
      <c r="C4" s="130"/>
      <c r="D4" s="142"/>
      <c r="E4" s="142"/>
      <c r="F4" s="484" t="s">
        <v>1</v>
      </c>
      <c r="G4" s="484"/>
      <c r="H4" s="484"/>
      <c r="I4" s="142"/>
      <c r="J4" s="422"/>
      <c r="K4" s="440" t="s">
        <v>1</v>
      </c>
      <c r="L4" s="425"/>
      <c r="M4" s="117"/>
      <c r="N4" s="117"/>
      <c r="O4" s="41"/>
      <c r="P4" s="41"/>
      <c r="Q4" s="100"/>
      <c r="R4" s="43"/>
    </row>
    <row r="5" spans="1:19" ht="15.75" customHeight="1" thickBot="1">
      <c r="A5" s="182" t="s">
        <v>96</v>
      </c>
      <c r="B5" s="169"/>
      <c r="C5" s="168"/>
      <c r="D5" s="169" t="s">
        <v>36</v>
      </c>
      <c r="E5" s="168"/>
      <c r="F5" s="170">
        <v>2017</v>
      </c>
      <c r="G5" s="168"/>
      <c r="H5" s="169">
        <v>2016</v>
      </c>
      <c r="I5" s="168"/>
      <c r="J5" s="170">
        <v>2017</v>
      </c>
      <c r="K5" s="168"/>
      <c r="L5" s="170">
        <v>2016</v>
      </c>
      <c r="M5" s="87"/>
      <c r="N5" s="87"/>
      <c r="O5" s="87"/>
      <c r="P5" s="87"/>
      <c r="Q5" s="114"/>
      <c r="R5" s="7"/>
    </row>
    <row r="6" spans="1:19" ht="11.45" customHeight="1">
      <c r="A6" s="173"/>
      <c r="B6" s="168"/>
      <c r="C6" s="168"/>
      <c r="D6" s="168"/>
      <c r="E6" s="168"/>
      <c r="F6" s="171"/>
      <c r="G6" s="168"/>
      <c r="H6" s="183"/>
      <c r="I6" s="168"/>
      <c r="J6" s="168"/>
      <c r="K6" s="168"/>
      <c r="L6" s="168"/>
      <c r="M6" s="87"/>
      <c r="N6" s="87"/>
      <c r="O6" s="87"/>
      <c r="P6" s="87"/>
      <c r="Q6" s="114"/>
      <c r="R6" s="7"/>
    </row>
    <row r="7" spans="1:19" ht="11.45" customHeight="1">
      <c r="A7" s="248" t="s">
        <v>16</v>
      </c>
      <c r="B7" s="248"/>
      <c r="C7" s="160"/>
      <c r="D7" s="263">
        <v>1</v>
      </c>
      <c r="E7" s="160"/>
      <c r="F7" s="342">
        <f>Notes!F9</f>
        <v>235.89699999999999</v>
      </c>
      <c r="G7" s="139"/>
      <c r="H7" s="177">
        <v>154.1</v>
      </c>
      <c r="I7" s="163"/>
      <c r="J7" s="177">
        <f>+Notes!J9</f>
        <v>838.79700000000003</v>
      </c>
      <c r="K7" s="138"/>
      <c r="L7" s="177">
        <v>764.3</v>
      </c>
      <c r="M7" s="87"/>
      <c r="N7" s="87"/>
      <c r="O7" s="87"/>
      <c r="P7" s="87"/>
      <c r="Q7" s="87"/>
      <c r="R7" s="12"/>
    </row>
    <row r="8" spans="1:19" ht="11.45" customHeight="1">
      <c r="A8" s="160"/>
      <c r="B8" s="160"/>
      <c r="C8" s="160"/>
      <c r="D8" s="263"/>
      <c r="E8" s="160"/>
      <c r="F8" s="322"/>
      <c r="G8" s="139"/>
      <c r="H8" s="139"/>
      <c r="I8" s="163"/>
      <c r="J8" s="163"/>
      <c r="K8" s="163"/>
      <c r="L8" s="163"/>
      <c r="M8" s="87"/>
      <c r="N8" s="87"/>
      <c r="O8" s="87"/>
      <c r="P8" s="87"/>
      <c r="Q8" s="87"/>
      <c r="R8" s="12"/>
    </row>
    <row r="9" spans="1:19" ht="11.45" customHeight="1">
      <c r="A9" s="151" t="s">
        <v>37</v>
      </c>
      <c r="B9" s="151"/>
      <c r="C9" s="160"/>
      <c r="D9" s="264">
        <v>2</v>
      </c>
      <c r="E9" s="160"/>
      <c r="F9" s="320">
        <f>Notes!F55+Notes!F59</f>
        <v>-99.245148999999998</v>
      </c>
      <c r="G9" s="139"/>
      <c r="H9" s="138">
        <v>-86.4</v>
      </c>
      <c r="I9" s="163"/>
      <c r="J9" s="320">
        <f>+Notes!J55+Notes!J59</f>
        <v>-411.04514900000004</v>
      </c>
      <c r="K9" s="163"/>
      <c r="L9" s="138">
        <v>-393.2</v>
      </c>
      <c r="M9" s="87"/>
      <c r="N9" s="87"/>
      <c r="O9" s="87"/>
      <c r="P9" s="87"/>
      <c r="Q9" s="87"/>
      <c r="R9" s="26"/>
    </row>
    <row r="10" spans="1:19" ht="11.45" customHeight="1">
      <c r="A10" s="151" t="s">
        <v>38</v>
      </c>
      <c r="B10" s="151"/>
      <c r="C10" s="160"/>
      <c r="D10" s="265">
        <v>2</v>
      </c>
      <c r="E10" s="160"/>
      <c r="F10" s="320">
        <f>Notes!F56+Notes!F60</f>
        <v>-5.4369999999999994</v>
      </c>
      <c r="G10" s="138"/>
      <c r="H10" s="138">
        <v>-5.3</v>
      </c>
      <c r="I10" s="163"/>
      <c r="J10" s="138">
        <f>+Notes!J56+Notes!J60</f>
        <v>-17.637</v>
      </c>
      <c r="K10" s="163"/>
      <c r="L10" s="138">
        <v>-19.5</v>
      </c>
      <c r="M10" s="87"/>
      <c r="N10" s="87"/>
      <c r="O10" s="87"/>
      <c r="P10" s="87"/>
      <c r="Q10" s="87"/>
      <c r="R10" s="98"/>
    </row>
    <row r="11" spans="1:19" ht="11.45" customHeight="1">
      <c r="A11" s="160" t="s">
        <v>39</v>
      </c>
      <c r="B11" s="160"/>
      <c r="C11" s="160"/>
      <c r="D11" s="246">
        <v>2</v>
      </c>
      <c r="E11" s="160"/>
      <c r="F11" s="320">
        <f>+Notes!F57</f>
        <v>-8.42</v>
      </c>
      <c r="G11" s="139"/>
      <c r="H11" s="138">
        <v>-9.4</v>
      </c>
      <c r="I11" s="163"/>
      <c r="J11" s="138">
        <f>+Notes!J57</f>
        <v>-36.020000000000003</v>
      </c>
      <c r="K11" s="163"/>
      <c r="L11" s="138">
        <v>-38.4</v>
      </c>
      <c r="M11" s="87"/>
      <c r="N11" s="87"/>
      <c r="O11" s="87"/>
      <c r="P11" s="87"/>
      <c r="Q11" s="87"/>
      <c r="R11" s="99"/>
    </row>
    <row r="12" spans="1:19" ht="11.45" customHeight="1">
      <c r="A12" s="151" t="s">
        <v>209</v>
      </c>
      <c r="B12" s="151"/>
      <c r="C12" s="160"/>
      <c r="D12" s="265">
        <v>3</v>
      </c>
      <c r="E12" s="160"/>
      <c r="F12" s="138">
        <f>Notes!F73</f>
        <v>-121.596</v>
      </c>
      <c r="G12" s="138"/>
      <c r="H12" s="138">
        <v>-97.6</v>
      </c>
      <c r="I12" s="454"/>
      <c r="J12" s="138">
        <f>+Notes!J73</f>
        <v>-426.29599999999999</v>
      </c>
      <c r="K12" s="454"/>
      <c r="L12" s="138">
        <v>-323.89999999999998</v>
      </c>
      <c r="M12" s="87"/>
      <c r="N12" s="87"/>
      <c r="O12" s="87"/>
      <c r="P12" s="87"/>
      <c r="Q12" s="87"/>
      <c r="R12" s="98"/>
    </row>
    <row r="13" spans="1:19" ht="11.45" customHeight="1">
      <c r="A13" s="151" t="s">
        <v>207</v>
      </c>
      <c r="B13" s="151"/>
      <c r="C13" s="160"/>
      <c r="D13" s="265">
        <v>3</v>
      </c>
      <c r="E13" s="160"/>
      <c r="F13" s="138">
        <f>Notes!F80+Notes!F81</f>
        <v>-39.887</v>
      </c>
      <c r="G13" s="138"/>
      <c r="H13" s="138">
        <v>-42</v>
      </c>
      <c r="I13" s="454"/>
      <c r="J13" s="312">
        <f>+Notes!J80+Notes!J81</f>
        <v>-154.387</v>
      </c>
      <c r="K13" s="454"/>
      <c r="L13" s="138">
        <v>-157</v>
      </c>
      <c r="M13" s="87"/>
      <c r="N13" s="87"/>
      <c r="O13" s="87"/>
      <c r="P13" s="87"/>
      <c r="Q13" s="87"/>
      <c r="R13" s="98"/>
    </row>
    <row r="14" spans="1:19" ht="11.45" customHeight="1">
      <c r="A14" s="151" t="s">
        <v>208</v>
      </c>
      <c r="B14" s="151"/>
      <c r="C14" s="160"/>
      <c r="D14" s="265">
        <v>3</v>
      </c>
      <c r="E14" s="160"/>
      <c r="F14" s="138">
        <f>Notes!F91</f>
        <v>-55.781999999999996</v>
      </c>
      <c r="G14" s="138"/>
      <c r="H14" s="138">
        <v>-7.8</v>
      </c>
      <c r="I14" s="454"/>
      <c r="J14" s="312">
        <f>+Notes!J91</f>
        <v>-94.181999999999988</v>
      </c>
      <c r="K14" s="454"/>
      <c r="L14" s="138">
        <v>-12</v>
      </c>
      <c r="M14" s="87"/>
      <c r="N14" s="87"/>
      <c r="O14" s="87"/>
      <c r="P14" s="87"/>
      <c r="Q14" s="87"/>
      <c r="R14" s="98"/>
    </row>
    <row r="15" spans="1:19" ht="11.45" customHeight="1">
      <c r="A15" s="151" t="s">
        <v>216</v>
      </c>
      <c r="B15" s="151"/>
      <c r="C15" s="160"/>
      <c r="D15" s="265">
        <v>3</v>
      </c>
      <c r="E15" s="160"/>
      <c r="F15" s="320">
        <f>+Notes!F104</f>
        <v>-64.723094999999986</v>
      </c>
      <c r="G15" s="138"/>
      <c r="H15" s="138">
        <v>1.9</v>
      </c>
      <c r="I15" s="163"/>
      <c r="J15" s="138">
        <f>+Notes!J104</f>
        <v>-82.823094999999995</v>
      </c>
      <c r="K15" s="163"/>
      <c r="L15" s="138">
        <v>-0.6</v>
      </c>
      <c r="M15" s="340"/>
      <c r="N15" s="340"/>
      <c r="O15" s="87"/>
      <c r="P15" s="87"/>
      <c r="Q15" s="87"/>
      <c r="R15" s="87"/>
    </row>
    <row r="16" spans="1:19" ht="11.45" customHeight="1">
      <c r="A16" s="157"/>
      <c r="B16" s="157" t="s">
        <v>21</v>
      </c>
      <c r="C16" s="160"/>
      <c r="D16" s="246"/>
      <c r="E16" s="160"/>
      <c r="F16" s="319">
        <f>SUM(F9:F15)</f>
        <v>-395.09024399999998</v>
      </c>
      <c r="G16" s="139"/>
      <c r="H16" s="159">
        <f>SUM(H9:H15)</f>
        <v>-246.6</v>
      </c>
      <c r="I16" s="163"/>
      <c r="J16" s="319">
        <f>SUM(J9:J15)</f>
        <v>-1222.3902439999999</v>
      </c>
      <c r="K16" s="163"/>
      <c r="L16" s="159">
        <f>SUM(L9:L15)</f>
        <v>-944.6</v>
      </c>
      <c r="M16" s="87"/>
      <c r="N16" s="87"/>
      <c r="O16" s="87"/>
      <c r="P16" s="87"/>
      <c r="Q16" s="87"/>
      <c r="R16" s="99"/>
      <c r="S16" s="17"/>
    </row>
    <row r="17" spans="1:19" ht="11.45" customHeight="1">
      <c r="A17" s="175"/>
      <c r="B17" s="160" t="s">
        <v>190</v>
      </c>
      <c r="C17" s="160"/>
      <c r="D17" s="263" t="s">
        <v>0</v>
      </c>
      <c r="E17" s="160"/>
      <c r="F17" s="322">
        <f>F7+F16</f>
        <v>-159.19324399999999</v>
      </c>
      <c r="G17" s="139"/>
      <c r="H17" s="322">
        <f>H7+H16+0.1</f>
        <v>-92.4</v>
      </c>
      <c r="I17" s="163"/>
      <c r="J17" s="322">
        <f>J7+J16</f>
        <v>-383.59324399999991</v>
      </c>
      <c r="K17" s="163"/>
      <c r="L17" s="322">
        <f>L7+L16</f>
        <v>-180.30000000000007</v>
      </c>
      <c r="M17" s="87"/>
      <c r="N17" s="87"/>
      <c r="O17" s="87"/>
      <c r="P17" s="87"/>
      <c r="Q17" s="87"/>
      <c r="R17" s="99"/>
      <c r="S17" s="17"/>
    </row>
    <row r="18" spans="1:19" ht="11.45" customHeight="1">
      <c r="A18" s="163" t="s">
        <v>174</v>
      </c>
      <c r="B18" s="163"/>
      <c r="C18" s="160"/>
      <c r="D18" s="263">
        <v>4</v>
      </c>
      <c r="E18" s="160"/>
      <c r="F18" s="322">
        <v>-12.922427000000001</v>
      </c>
      <c r="G18" s="139"/>
      <c r="H18" s="139">
        <v>-6.2</v>
      </c>
      <c r="I18" s="163"/>
      <c r="J18" s="139">
        <f>-7.8+F18</f>
        <v>-20.722427</v>
      </c>
      <c r="K18" s="163"/>
      <c r="L18" s="139">
        <v>-30.1</v>
      </c>
      <c r="M18" s="87"/>
      <c r="N18" s="87"/>
      <c r="O18" s="87"/>
      <c r="P18" s="87"/>
      <c r="Q18" s="87"/>
      <c r="R18" s="99"/>
      <c r="S18" s="17"/>
    </row>
    <row r="19" spans="1:19" ht="11.45" customHeight="1">
      <c r="A19" s="160" t="s">
        <v>12</v>
      </c>
      <c r="B19" s="160"/>
      <c r="C19" s="160"/>
      <c r="D19" s="263">
        <v>5</v>
      </c>
      <c r="E19" s="160"/>
      <c r="F19" s="322">
        <f>Notes!F118</f>
        <v>-15.894000000000002</v>
      </c>
      <c r="G19" s="139"/>
      <c r="H19" s="139">
        <v>-14.3</v>
      </c>
      <c r="I19" s="163"/>
      <c r="J19" s="139">
        <f>+Notes!J118</f>
        <v>-57.833999999999996</v>
      </c>
      <c r="K19" s="163"/>
      <c r="L19" s="139">
        <v>-46.1</v>
      </c>
      <c r="M19" s="90"/>
      <c r="N19" s="90"/>
      <c r="O19" s="90"/>
      <c r="P19" s="90"/>
      <c r="Q19" s="87"/>
      <c r="R19" s="99"/>
      <c r="S19" s="17"/>
    </row>
    <row r="20" spans="1:19" ht="11.45" customHeight="1">
      <c r="A20" s="248" t="s">
        <v>103</v>
      </c>
      <c r="B20" s="248"/>
      <c r="C20" s="160"/>
      <c r="D20" s="263">
        <v>6</v>
      </c>
      <c r="E20" s="160"/>
      <c r="F20" s="342">
        <f>Notes!F131</f>
        <v>-3.504</v>
      </c>
      <c r="G20" s="139"/>
      <c r="H20" s="177">
        <v>-5.8</v>
      </c>
      <c r="I20" s="163"/>
      <c r="J20" s="177">
        <f>+Notes!J131</f>
        <v>-6.0039999999999996</v>
      </c>
      <c r="K20" s="139"/>
      <c r="L20" s="177">
        <v>-6.4</v>
      </c>
      <c r="M20" s="93"/>
      <c r="N20" s="93"/>
      <c r="O20" s="93"/>
      <c r="P20" s="93"/>
      <c r="Q20" s="87"/>
      <c r="R20" s="99"/>
      <c r="S20" s="17"/>
    </row>
    <row r="21" spans="1:19" ht="11.45" customHeight="1">
      <c r="A21" s="151" t="s">
        <v>0</v>
      </c>
      <c r="B21" s="151" t="s">
        <v>189</v>
      </c>
      <c r="C21" s="160"/>
      <c r="D21" s="266"/>
      <c r="E21" s="160"/>
      <c r="F21" s="320">
        <f>SUM(F17:F20)</f>
        <v>-191.51367099999999</v>
      </c>
      <c r="G21" s="139"/>
      <c r="H21" s="139">
        <f>SUM(H17:H20)</f>
        <v>-118.7</v>
      </c>
      <c r="I21" s="163"/>
      <c r="J21" s="320">
        <f>SUM(J17:J20)</f>
        <v>-468.15367099999992</v>
      </c>
      <c r="K21" s="163"/>
      <c r="L21" s="139">
        <f>SUM(L17:L20)+0.1</f>
        <v>-262.8</v>
      </c>
      <c r="M21" s="88"/>
      <c r="N21" s="88"/>
      <c r="O21" s="88"/>
      <c r="P21" s="475"/>
      <c r="Q21" s="87"/>
      <c r="R21" s="26"/>
    </row>
    <row r="22" spans="1:19" ht="11.45" customHeight="1">
      <c r="A22" s="248" t="s">
        <v>214</v>
      </c>
      <c r="B22" s="248"/>
      <c r="C22" s="160"/>
      <c r="D22" s="246">
        <v>7</v>
      </c>
      <c r="E22" s="160"/>
      <c r="F22" s="320">
        <f>+Notes!F143</f>
        <v>-3.3335359999999996</v>
      </c>
      <c r="G22" s="139"/>
      <c r="H22" s="138">
        <v>-37.4</v>
      </c>
      <c r="I22" s="163"/>
      <c r="J22" s="139">
        <f>+Notes!J143</f>
        <v>-55.233535999999994</v>
      </c>
      <c r="K22" s="163"/>
      <c r="L22" s="177">
        <v>-31.2</v>
      </c>
      <c r="M22" s="93"/>
      <c r="N22" s="93"/>
      <c r="O22" s="93"/>
      <c r="P22" s="93"/>
      <c r="Q22" s="87"/>
      <c r="R22" s="26"/>
    </row>
    <row r="23" spans="1:19" ht="15.75" customHeight="1" thickBot="1">
      <c r="A23" s="267"/>
      <c r="B23" s="267" t="s">
        <v>160</v>
      </c>
      <c r="C23" s="158"/>
      <c r="D23" s="184"/>
      <c r="E23" s="158"/>
      <c r="F23" s="318">
        <f>+F21+F22</f>
        <v>-194.847207</v>
      </c>
      <c r="G23" s="185"/>
      <c r="H23" s="165">
        <f>+H21+H22</f>
        <v>-156.1</v>
      </c>
      <c r="I23" s="158"/>
      <c r="J23" s="318">
        <f>+J21+J22</f>
        <v>-523.38720699999988</v>
      </c>
      <c r="K23" s="158"/>
      <c r="L23" s="165">
        <f>+L21+L22+0.1</f>
        <v>-293.89999999999998</v>
      </c>
      <c r="M23" s="78"/>
      <c r="N23" s="332" t="s">
        <v>0</v>
      </c>
      <c r="O23" s="78"/>
      <c r="P23" s="476"/>
      <c r="Q23" s="90"/>
      <c r="R23" s="22"/>
    </row>
    <row r="24" spans="1:19" s="3" customFormat="1" ht="11.45" customHeight="1">
      <c r="A24" s="158"/>
      <c r="B24" s="158"/>
      <c r="C24" s="158"/>
      <c r="D24" s="184"/>
      <c r="E24" s="158"/>
      <c r="F24" s="321"/>
      <c r="G24" s="185"/>
      <c r="H24" s="137"/>
      <c r="I24" s="158"/>
      <c r="J24" s="158"/>
      <c r="K24" s="158"/>
      <c r="L24" s="243"/>
      <c r="M24" s="78"/>
      <c r="N24" s="78"/>
      <c r="O24" s="78"/>
      <c r="P24" s="78"/>
      <c r="Q24" s="93"/>
      <c r="R24" s="22"/>
    </row>
    <row r="25" spans="1:19" ht="11.45" customHeight="1">
      <c r="A25" s="161" t="s">
        <v>109</v>
      </c>
      <c r="B25" s="151"/>
      <c r="C25" s="160"/>
      <c r="D25" s="265"/>
      <c r="E25" s="160"/>
      <c r="F25" s="320"/>
      <c r="G25" s="153"/>
      <c r="H25" s="138"/>
      <c r="I25" s="160"/>
      <c r="J25" s="160"/>
      <c r="K25" s="160"/>
      <c r="L25" s="163"/>
      <c r="M25" s="87"/>
      <c r="N25" s="87"/>
      <c r="O25" s="87"/>
      <c r="P25" s="87"/>
      <c r="Q25" s="87"/>
      <c r="R25" s="98"/>
    </row>
    <row r="26" spans="1:19" ht="11.45" customHeight="1">
      <c r="A26" s="151"/>
      <c r="B26" s="151" t="s">
        <v>121</v>
      </c>
      <c r="C26" s="160"/>
      <c r="D26" s="265">
        <v>12</v>
      </c>
      <c r="E26" s="160"/>
      <c r="F26" s="320">
        <f>Notes!F258</f>
        <v>-2.2000000000000002</v>
      </c>
      <c r="G26" s="153"/>
      <c r="H26" s="138">
        <v>13.4</v>
      </c>
      <c r="I26" s="160"/>
      <c r="J26" s="138">
        <f>+Notes!J258</f>
        <v>0.39999999999999858</v>
      </c>
      <c r="K26" s="160"/>
      <c r="L26" s="139">
        <v>-32.700000000000003</v>
      </c>
      <c r="M26" s="87"/>
      <c r="N26" s="87"/>
      <c r="O26" s="87"/>
      <c r="P26" s="87"/>
      <c r="Q26" s="87"/>
      <c r="R26" s="98"/>
    </row>
    <row r="27" spans="1:19" ht="11.45" customHeight="1">
      <c r="A27" s="151"/>
      <c r="B27" s="151" t="s">
        <v>154</v>
      </c>
      <c r="C27" s="160"/>
      <c r="D27" s="265">
        <v>12</v>
      </c>
      <c r="E27" s="160"/>
      <c r="F27" s="320">
        <f>Notes!F267</f>
        <v>-1.3</v>
      </c>
      <c r="G27" s="153"/>
      <c r="H27" s="138">
        <v>-2</v>
      </c>
      <c r="I27" s="160"/>
      <c r="J27" s="138">
        <f>+Notes!J267</f>
        <v>3.1999999999999997</v>
      </c>
      <c r="K27" s="160"/>
      <c r="L27" s="177">
        <v>-0.9</v>
      </c>
      <c r="M27" s="87"/>
      <c r="N27" s="87"/>
      <c r="O27" s="87"/>
      <c r="P27" s="87"/>
      <c r="Q27" s="87"/>
      <c r="R27" s="98"/>
    </row>
    <row r="28" spans="1:19" ht="11.45" customHeight="1">
      <c r="A28" s="156" t="s">
        <v>122</v>
      </c>
      <c r="B28" s="157"/>
      <c r="C28" s="160"/>
      <c r="D28" s="265"/>
      <c r="E28" s="160"/>
      <c r="F28" s="319">
        <f>SUM(F26:F27)</f>
        <v>-3.5</v>
      </c>
      <c r="G28" s="153"/>
      <c r="H28" s="159">
        <f>SUM(H26:H27)</f>
        <v>11.4</v>
      </c>
      <c r="I28" s="160"/>
      <c r="J28" s="319">
        <f>SUM(J26:J27)</f>
        <v>3.5999999999999983</v>
      </c>
      <c r="K28" s="160"/>
      <c r="L28" s="159">
        <f>SUM(L26:L27)</f>
        <v>-33.6</v>
      </c>
      <c r="M28" s="87"/>
      <c r="N28" s="87"/>
      <c r="O28" s="87"/>
      <c r="P28" s="87"/>
      <c r="Q28" s="87"/>
      <c r="R28" s="98"/>
    </row>
    <row r="29" spans="1:19" ht="15.75" customHeight="1" thickBot="1">
      <c r="A29" s="267" t="s">
        <v>85</v>
      </c>
      <c r="B29" s="267"/>
      <c r="C29" s="158"/>
      <c r="D29" s="184"/>
      <c r="E29" s="158"/>
      <c r="F29" s="318">
        <f>F23+F28</f>
        <v>-198.347207</v>
      </c>
      <c r="G29" s="185"/>
      <c r="H29" s="165">
        <f>H23+H28</f>
        <v>-144.69999999999999</v>
      </c>
      <c r="I29" s="158"/>
      <c r="J29" s="318">
        <f>J23+J28</f>
        <v>-519.78720699999985</v>
      </c>
      <c r="K29" s="158"/>
      <c r="L29" s="165">
        <f>L23+L28</f>
        <v>-327.5</v>
      </c>
      <c r="M29" s="87"/>
      <c r="N29" s="87"/>
      <c r="O29" s="87"/>
      <c r="P29" s="87"/>
      <c r="Q29" s="87"/>
      <c r="R29" s="98"/>
    </row>
    <row r="30" spans="1:19" s="3" customFormat="1">
      <c r="A30" s="37"/>
      <c r="B30" s="14"/>
      <c r="C30" s="14"/>
      <c r="D30" s="31"/>
      <c r="E30" s="14"/>
      <c r="F30" s="107"/>
      <c r="G30" s="79"/>
      <c r="H30" s="27"/>
      <c r="I30" s="14"/>
      <c r="J30" s="14"/>
      <c r="K30" s="14"/>
      <c r="L30" s="14"/>
      <c r="M30" s="20"/>
      <c r="N30" s="20"/>
      <c r="O30" s="20"/>
      <c r="P30" s="20"/>
      <c r="Q30" s="78"/>
      <c r="R30" s="22"/>
    </row>
    <row r="31" spans="1:19" s="3" customFormat="1" ht="13.5" customHeight="1">
      <c r="A31" s="37"/>
      <c r="B31" s="14"/>
      <c r="C31" s="14"/>
      <c r="D31" s="31"/>
      <c r="E31" s="14"/>
      <c r="F31" s="107"/>
      <c r="G31" s="79"/>
      <c r="H31" s="27"/>
      <c r="I31" s="14"/>
      <c r="J31" s="14"/>
      <c r="K31" s="14"/>
      <c r="L31" s="14"/>
      <c r="M31" s="20"/>
      <c r="N31" s="20"/>
      <c r="O31" s="20"/>
      <c r="P31" s="20"/>
      <c r="Q31" s="78"/>
      <c r="R31" s="22"/>
    </row>
    <row r="32" spans="1:19" s="3" customFormat="1">
      <c r="A32" s="14"/>
      <c r="B32" s="14"/>
      <c r="C32" s="16"/>
      <c r="D32" s="31"/>
      <c r="E32" s="16"/>
      <c r="F32" s="15"/>
      <c r="G32" s="15"/>
      <c r="H32" s="15"/>
      <c r="I32" s="16"/>
      <c r="J32" s="16"/>
      <c r="K32" s="16"/>
      <c r="L32" s="16"/>
      <c r="M32" s="15"/>
      <c r="N32" s="15"/>
      <c r="O32" s="15"/>
      <c r="P32" s="15"/>
      <c r="Q32" s="15"/>
      <c r="R32" s="15"/>
    </row>
    <row r="33" spans="1:18" s="3" customFormat="1">
      <c r="A33" s="14"/>
      <c r="B33" s="14"/>
      <c r="C33" s="16"/>
      <c r="D33" s="31"/>
      <c r="E33" s="16"/>
      <c r="F33" s="15"/>
      <c r="G33" s="15"/>
      <c r="H33" s="15"/>
      <c r="I33" s="16"/>
      <c r="J33" s="16"/>
      <c r="K33" s="16"/>
      <c r="L33" s="16"/>
      <c r="M33" s="15"/>
      <c r="N33" s="15"/>
      <c r="O33" s="15"/>
      <c r="P33" s="15"/>
      <c r="Q33" s="15"/>
      <c r="R33" s="15"/>
    </row>
    <row r="34" spans="1:18" s="3" customFormat="1">
      <c r="A34" s="14"/>
      <c r="B34" s="14"/>
      <c r="C34" s="16"/>
      <c r="D34" s="31"/>
      <c r="E34" s="16"/>
      <c r="F34" s="15"/>
      <c r="G34" s="15"/>
      <c r="H34" s="469"/>
      <c r="I34" s="16"/>
      <c r="J34" s="469"/>
      <c r="K34" s="16"/>
      <c r="L34" s="469"/>
      <c r="M34" s="15"/>
      <c r="N34" s="15"/>
      <c r="O34" s="15"/>
      <c r="P34" s="15"/>
      <c r="Q34" s="15"/>
      <c r="R34" s="15"/>
    </row>
    <row r="35" spans="1:18" s="3" customFormat="1">
      <c r="A35" s="14"/>
      <c r="B35" s="14"/>
      <c r="C35" s="16"/>
      <c r="D35" s="31"/>
      <c r="E35" s="16"/>
      <c r="F35" s="15"/>
      <c r="G35" s="15"/>
      <c r="H35" s="469"/>
      <c r="I35" s="16"/>
      <c r="J35" s="469"/>
      <c r="K35" s="16"/>
      <c r="L35" s="469"/>
      <c r="M35" s="15"/>
      <c r="N35" s="15"/>
      <c r="O35" s="15"/>
      <c r="P35" s="15"/>
      <c r="Q35" s="15"/>
      <c r="R35" s="15"/>
    </row>
    <row r="36" spans="1:18" s="3" customFormat="1">
      <c r="A36" s="14"/>
      <c r="B36" s="14"/>
      <c r="C36" s="16"/>
      <c r="D36" s="31"/>
      <c r="E36" s="16"/>
      <c r="F36" s="15"/>
      <c r="G36" s="15"/>
      <c r="H36" s="15"/>
      <c r="I36" s="16"/>
      <c r="J36" s="16"/>
      <c r="K36" s="16"/>
      <c r="L36" s="16"/>
      <c r="M36" s="15"/>
      <c r="N36" s="15"/>
      <c r="O36" s="15"/>
      <c r="P36" s="15"/>
      <c r="Q36" s="15"/>
      <c r="R36" s="15"/>
    </row>
    <row r="37" spans="1:18" s="3" customFormat="1">
      <c r="A37" s="14"/>
      <c r="B37" s="14"/>
      <c r="C37" s="16"/>
      <c r="D37" s="31"/>
      <c r="E37" s="16"/>
      <c r="F37" s="15"/>
      <c r="G37" s="15"/>
      <c r="H37" s="15"/>
      <c r="I37" s="16"/>
      <c r="J37" s="16"/>
      <c r="K37" s="16"/>
      <c r="L37" s="16"/>
      <c r="M37" s="15"/>
      <c r="N37" s="15"/>
      <c r="O37" s="15"/>
      <c r="P37" s="15"/>
      <c r="Q37" s="15"/>
      <c r="R37" s="15"/>
    </row>
    <row r="38" spans="1:18" s="3" customFormat="1">
      <c r="A38" s="14"/>
      <c r="B38" s="5"/>
      <c r="C38" s="16"/>
      <c r="D38" s="31"/>
      <c r="E38" s="16"/>
      <c r="F38" s="15"/>
      <c r="G38" s="15"/>
      <c r="H38" s="15"/>
      <c r="I38" s="16"/>
      <c r="J38" s="16"/>
      <c r="K38" s="16"/>
      <c r="L38" s="16"/>
      <c r="M38" s="15"/>
      <c r="N38" s="15"/>
      <c r="O38" s="15"/>
      <c r="P38" s="15"/>
      <c r="Q38" s="15"/>
      <c r="R38" s="15"/>
    </row>
    <row r="39" spans="1:18" s="3" customFormat="1">
      <c r="A39" s="14"/>
      <c r="B39" s="14"/>
      <c r="C39" s="16"/>
      <c r="D39" s="31"/>
      <c r="E39" s="16"/>
      <c r="F39" s="15"/>
      <c r="G39" s="15"/>
      <c r="H39" s="15"/>
      <c r="I39" s="16"/>
      <c r="J39" s="16"/>
      <c r="K39" s="16"/>
      <c r="L39" s="16"/>
      <c r="M39" s="15"/>
      <c r="N39" s="15"/>
      <c r="O39" s="15"/>
      <c r="P39" s="15"/>
      <c r="Q39" s="15"/>
      <c r="R39" s="15"/>
    </row>
    <row r="40" spans="1:18" s="3" customFormat="1">
      <c r="A40" s="14"/>
      <c r="B40" s="14"/>
      <c r="C40" s="16"/>
      <c r="D40" s="31"/>
      <c r="E40" s="16"/>
      <c r="F40" s="15"/>
      <c r="G40" s="15"/>
      <c r="H40" s="15"/>
      <c r="I40" s="16"/>
      <c r="J40" s="16"/>
      <c r="K40" s="16"/>
      <c r="L40" s="16"/>
      <c r="M40" s="15"/>
      <c r="N40" s="15"/>
      <c r="O40" s="15"/>
      <c r="P40" s="15"/>
      <c r="Q40" s="15"/>
      <c r="R40" s="15"/>
    </row>
    <row r="41" spans="1:18" s="3" customFormat="1">
      <c r="A41" s="14"/>
      <c r="B41" s="14"/>
      <c r="C41" s="16"/>
      <c r="D41" s="31"/>
      <c r="E41" s="16"/>
      <c r="F41" s="15"/>
      <c r="G41" s="15"/>
      <c r="H41" s="15"/>
      <c r="I41" s="16"/>
      <c r="J41" s="16"/>
      <c r="K41" s="16"/>
      <c r="L41" s="16"/>
      <c r="M41" s="15"/>
      <c r="N41" s="15"/>
      <c r="O41" s="11"/>
      <c r="P41" s="11"/>
      <c r="Q41" s="15"/>
      <c r="R41" s="15"/>
    </row>
    <row r="42" spans="1:18" s="3" customFormat="1">
      <c r="A42" s="14"/>
      <c r="B42" s="14"/>
      <c r="C42" s="16"/>
      <c r="D42" s="31"/>
      <c r="E42" s="16"/>
      <c r="F42" s="15"/>
      <c r="G42" s="15"/>
      <c r="H42" s="15"/>
      <c r="I42" s="16"/>
      <c r="J42" s="16"/>
      <c r="K42" s="16"/>
      <c r="L42" s="16"/>
      <c r="M42" s="15"/>
      <c r="N42" s="15"/>
      <c r="O42" s="11"/>
      <c r="P42" s="11"/>
      <c r="Q42" s="15"/>
      <c r="R42" s="15"/>
    </row>
    <row r="43" spans="1:18" s="3" customFormat="1">
      <c r="A43" s="14"/>
      <c r="B43" s="14"/>
      <c r="C43" s="16"/>
      <c r="D43" s="31"/>
      <c r="E43" s="16"/>
      <c r="F43" s="15"/>
      <c r="G43" s="15"/>
      <c r="H43" s="15"/>
      <c r="I43" s="16"/>
      <c r="J43" s="16"/>
      <c r="K43" s="16"/>
      <c r="L43" s="16"/>
      <c r="M43" s="15"/>
      <c r="N43" s="15"/>
      <c r="O43" s="11"/>
      <c r="P43" s="11"/>
      <c r="Q43" s="15"/>
      <c r="R43" s="15"/>
    </row>
    <row r="44" spans="1:18" s="3" customFormat="1">
      <c r="A44" s="14"/>
      <c r="B44" s="14"/>
      <c r="C44" s="16"/>
      <c r="D44" s="31"/>
      <c r="E44" s="16"/>
      <c r="F44" s="15"/>
      <c r="G44" s="15"/>
      <c r="H44" s="15"/>
      <c r="I44" s="16"/>
      <c r="J44" s="16"/>
      <c r="K44" s="16"/>
      <c r="L44" s="16"/>
      <c r="M44" s="15"/>
      <c r="N44" s="15"/>
      <c r="O44" s="11"/>
      <c r="P44" s="11"/>
      <c r="Q44" s="15"/>
      <c r="R44" s="15"/>
    </row>
    <row r="45" spans="1:18" s="3" customFormat="1">
      <c r="A45" s="1"/>
      <c r="B45" s="4"/>
      <c r="C45" s="4"/>
      <c r="D45" s="4"/>
      <c r="E45" s="4"/>
      <c r="F45" s="13"/>
      <c r="G45" s="11"/>
      <c r="H45" s="11"/>
      <c r="I45" s="4"/>
      <c r="J45" s="4"/>
      <c r="K45" s="4"/>
      <c r="L45" s="4"/>
      <c r="M45" s="11"/>
      <c r="N45" s="11"/>
      <c r="O45" s="11"/>
      <c r="P45" s="11"/>
      <c r="Q45" s="11"/>
      <c r="R45" s="15"/>
    </row>
    <row r="46" spans="1:18">
      <c r="F46" s="13"/>
      <c r="G46" s="11"/>
      <c r="H46" s="11"/>
      <c r="M46" s="11"/>
      <c r="N46" s="11"/>
      <c r="O46" s="11"/>
      <c r="P46" s="11"/>
      <c r="Q46" s="11"/>
      <c r="R46" s="13"/>
    </row>
    <row r="47" spans="1:18">
      <c r="A47" s="24"/>
      <c r="B47" s="25"/>
      <c r="D47" s="25"/>
      <c r="F47" s="13"/>
      <c r="G47" s="11"/>
      <c r="H47" s="11"/>
      <c r="M47" s="11"/>
      <c r="N47" s="11"/>
      <c r="O47" s="11"/>
      <c r="P47" s="11"/>
      <c r="Q47" s="11"/>
      <c r="R47" s="13"/>
    </row>
    <row r="48" spans="1:18">
      <c r="F48" s="13"/>
      <c r="G48" s="11"/>
      <c r="H48" s="11"/>
      <c r="M48" s="11"/>
      <c r="N48" s="11"/>
      <c r="O48" s="11"/>
      <c r="P48" s="11"/>
      <c r="Q48" s="11"/>
      <c r="R48" s="13"/>
    </row>
    <row r="49" spans="6:18">
      <c r="F49" s="13"/>
      <c r="G49" s="11"/>
      <c r="H49" s="11"/>
      <c r="M49" s="11"/>
      <c r="N49" s="11"/>
      <c r="O49" s="11"/>
      <c r="P49" s="11"/>
      <c r="Q49" s="11"/>
      <c r="R49" s="13"/>
    </row>
    <row r="50" spans="6:18">
      <c r="F50" s="13"/>
      <c r="G50" s="11"/>
      <c r="H50" s="11"/>
      <c r="M50" s="11"/>
      <c r="N50" s="11"/>
      <c r="O50" s="11"/>
      <c r="P50" s="11"/>
      <c r="Q50" s="11"/>
      <c r="R50" s="13"/>
    </row>
    <row r="51" spans="6:18">
      <c r="F51" s="13"/>
      <c r="G51" s="11"/>
      <c r="H51" s="11"/>
      <c r="M51" s="11"/>
      <c r="N51" s="11"/>
      <c r="O51" s="11"/>
      <c r="P51" s="11"/>
      <c r="Q51" s="11"/>
      <c r="R51" s="13"/>
    </row>
    <row r="52" spans="6:18">
      <c r="F52" s="13"/>
      <c r="G52" s="11"/>
      <c r="H52" s="11"/>
      <c r="M52" s="11"/>
      <c r="N52" s="11"/>
      <c r="O52" s="11"/>
      <c r="P52" s="11"/>
      <c r="Q52" s="11"/>
      <c r="R52" s="13"/>
    </row>
    <row r="53" spans="6:18">
      <c r="F53" s="13"/>
      <c r="G53" s="11"/>
      <c r="H53" s="11"/>
      <c r="M53" s="11"/>
      <c r="N53" s="11"/>
      <c r="O53" s="11"/>
      <c r="P53" s="11"/>
      <c r="Q53" s="11"/>
      <c r="R53" s="13"/>
    </row>
    <row r="54" spans="6:18">
      <c r="F54" s="13"/>
      <c r="G54" s="11"/>
      <c r="H54" s="11"/>
      <c r="M54" s="11"/>
      <c r="N54" s="11"/>
      <c r="O54" s="11"/>
      <c r="P54" s="11"/>
      <c r="Q54" s="11"/>
      <c r="R54" s="13"/>
    </row>
    <row r="55" spans="6:18">
      <c r="F55" s="13"/>
      <c r="G55" s="11"/>
      <c r="H55" s="11"/>
      <c r="M55" s="11"/>
      <c r="N55" s="11"/>
      <c r="O55" s="11"/>
      <c r="P55" s="11"/>
      <c r="Q55" s="11"/>
      <c r="R55" s="13"/>
    </row>
    <row r="56" spans="6:18">
      <c r="F56" s="13"/>
      <c r="G56" s="11"/>
      <c r="H56" s="11"/>
      <c r="M56" s="11"/>
      <c r="N56" s="11"/>
      <c r="O56" s="11"/>
      <c r="P56" s="11"/>
      <c r="Q56" s="11"/>
      <c r="R56" s="13"/>
    </row>
    <row r="57" spans="6:18">
      <c r="F57" s="13"/>
      <c r="G57" s="11"/>
      <c r="H57" s="11"/>
      <c r="M57" s="11"/>
      <c r="N57" s="11"/>
      <c r="O57" s="11"/>
      <c r="P57" s="11"/>
      <c r="Q57" s="11"/>
      <c r="R57" s="13"/>
    </row>
    <row r="58" spans="6:18">
      <c r="F58" s="13"/>
      <c r="G58" s="11"/>
      <c r="H58" s="11"/>
      <c r="M58" s="11"/>
      <c r="N58" s="11"/>
      <c r="O58" s="11"/>
      <c r="P58" s="11"/>
      <c r="Q58" s="11"/>
      <c r="R58" s="13"/>
    </row>
    <row r="59" spans="6:18">
      <c r="F59" s="13"/>
      <c r="G59" s="11"/>
      <c r="H59" s="11"/>
      <c r="M59" s="11"/>
      <c r="N59" s="11"/>
      <c r="O59" s="11"/>
      <c r="P59" s="11"/>
      <c r="Q59" s="11"/>
      <c r="R59" s="13"/>
    </row>
    <row r="60" spans="6:18">
      <c r="G60" s="11"/>
      <c r="H60" s="11"/>
      <c r="M60" s="11"/>
      <c r="N60" s="11"/>
      <c r="O60" s="11"/>
      <c r="P60" s="11"/>
      <c r="Q60" s="11"/>
      <c r="R60" s="13"/>
    </row>
    <row r="61" spans="6:18">
      <c r="F61" s="13"/>
      <c r="G61" s="11"/>
      <c r="H61" s="11"/>
      <c r="M61" s="11"/>
      <c r="N61" s="11"/>
      <c r="O61" s="10"/>
      <c r="P61" s="10"/>
      <c r="Q61" s="11"/>
      <c r="R61" s="13"/>
    </row>
    <row r="62" spans="6:18">
      <c r="F62" s="13"/>
      <c r="G62" s="11"/>
      <c r="H62" s="11"/>
      <c r="M62" s="11"/>
      <c r="N62" s="11"/>
      <c r="O62" s="10"/>
      <c r="P62" s="10"/>
      <c r="Q62" s="11"/>
      <c r="R62" s="13"/>
    </row>
    <row r="63" spans="6:18">
      <c r="F63" s="13"/>
      <c r="G63" s="11"/>
      <c r="H63" s="11"/>
      <c r="M63" s="11"/>
      <c r="N63" s="11"/>
      <c r="Q63" s="11"/>
      <c r="R63" s="13"/>
    </row>
    <row r="64" spans="6:18">
      <c r="F64" s="13"/>
      <c r="G64" s="11"/>
      <c r="H64" s="11"/>
      <c r="M64" s="11"/>
      <c r="N64" s="11"/>
      <c r="Q64" s="11"/>
      <c r="R64" s="13"/>
    </row>
    <row r="65" spans="6:18">
      <c r="F65" s="10"/>
      <c r="H65" s="10"/>
      <c r="M65" s="10"/>
      <c r="N65" s="10"/>
      <c r="Q65" s="10"/>
      <c r="R65" s="13"/>
    </row>
    <row r="66" spans="6:18">
      <c r="F66" s="10"/>
      <c r="H66" s="10"/>
      <c r="M66" s="10"/>
      <c r="N66" s="10"/>
      <c r="Q66" s="10"/>
    </row>
  </sheetData>
  <mergeCells count="3">
    <mergeCell ref="A1:L1"/>
    <mergeCell ref="F3:H3"/>
    <mergeCell ref="F4:H4"/>
  </mergeCells>
  <phoneticPr fontId="0" type="noConversion"/>
  <printOptions horizontalCentered="1"/>
  <pageMargins left="0.51181102362204722" right="0.23622047244094491" top="0.39370078740157483" bottom="0.47244094488188981" header="0.31496062992125984" footer="0.23622047244094491"/>
  <pageSetup paperSize="9" scale="7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BA52"/>
  <sheetViews>
    <sheetView showGridLines="0" zoomScaleNormal="100" workbookViewId="0">
      <selection sqref="A1:I1"/>
    </sheetView>
  </sheetViews>
  <sheetFormatPr defaultColWidth="11.7109375" defaultRowHeight="12.75"/>
  <cols>
    <col min="1" max="1" width="2.5703125" customWidth="1"/>
    <col min="2" max="2" width="2.7109375" customWidth="1"/>
    <col min="3" max="3" width="54" customWidth="1"/>
    <col min="4" max="4" width="1.5703125" customWidth="1"/>
    <col min="5" max="5" width="5.7109375" style="32" customWidth="1"/>
    <col min="6" max="6" width="1.5703125" customWidth="1"/>
    <col min="7" max="7" width="12.28515625" customWidth="1"/>
    <col min="8" max="8" width="3" style="21" customWidth="1"/>
    <col min="9" max="9" width="12.5703125" style="21" customWidth="1"/>
    <col min="10" max="10" width="20.140625" style="83" customWidth="1"/>
    <col min="11" max="11" width="12.28515625" style="83" customWidth="1"/>
    <col min="12" max="12" width="2" style="83" customWidth="1"/>
    <col min="13" max="13" width="20.7109375" style="21" customWidth="1"/>
    <col min="14" max="14" width="1.85546875" style="28" customWidth="1"/>
    <col min="15" max="15" width="2" style="28" customWidth="1"/>
    <col min="16" max="16" width="13.42578125" style="29" customWidth="1"/>
    <col min="17" max="17" width="1.5703125" style="29" customWidth="1"/>
    <col min="18" max="18" width="13.42578125" style="104" customWidth="1"/>
    <col min="19" max="19" width="12.7109375" style="29" customWidth="1"/>
    <col min="20" max="35" width="11.7109375" style="29" customWidth="1"/>
    <col min="36" max="53" width="11.7109375" style="29"/>
  </cols>
  <sheetData>
    <row r="1" spans="1:53" s="1" customFormat="1" ht="18.75">
      <c r="A1" s="485" t="s">
        <v>87</v>
      </c>
      <c r="B1" s="485"/>
      <c r="C1" s="485"/>
      <c r="D1" s="485"/>
      <c r="E1" s="485"/>
      <c r="F1" s="485"/>
      <c r="G1" s="485"/>
      <c r="H1" s="485"/>
      <c r="I1" s="485"/>
      <c r="J1"/>
      <c r="K1" s="95"/>
      <c r="L1" s="95"/>
      <c r="M1" s="95"/>
      <c r="N1" s="95"/>
      <c r="O1" s="95"/>
      <c r="P1" s="95"/>
      <c r="Q1" s="9"/>
      <c r="R1" s="103"/>
      <c r="S1" s="8"/>
      <c r="T1" s="8"/>
      <c r="U1" s="8"/>
      <c r="V1" s="111"/>
      <c r="W1" s="8"/>
      <c r="X1" s="8"/>
      <c r="Y1" s="8"/>
    </row>
    <row r="2" spans="1:53" s="1" customFormat="1" ht="11.25" customHeight="1" thickBot="1">
      <c r="A2" s="167"/>
      <c r="B2" s="167"/>
      <c r="C2" s="167"/>
      <c r="D2" s="167"/>
      <c r="E2" s="167"/>
      <c r="F2" s="180"/>
      <c r="G2" s="180"/>
      <c r="H2" s="270"/>
      <c r="I2" s="114"/>
      <c r="J2"/>
      <c r="K2" s="77"/>
      <c r="L2" s="77"/>
      <c r="M2" s="19"/>
      <c r="N2" s="105"/>
      <c r="O2" s="8"/>
      <c r="P2" s="8"/>
      <c r="Q2" s="8"/>
      <c r="R2" s="111"/>
      <c r="S2" s="8"/>
      <c r="T2" s="8"/>
      <c r="U2" s="8"/>
    </row>
    <row r="3" spans="1:53" ht="11.45" customHeight="1">
      <c r="A3" s="272"/>
      <c r="B3" s="272"/>
      <c r="C3" s="272"/>
      <c r="D3" s="273"/>
      <c r="E3" s="272"/>
      <c r="F3" s="273"/>
      <c r="G3" s="458" t="s">
        <v>1</v>
      </c>
      <c r="H3" s="280"/>
      <c r="I3" s="334" t="s">
        <v>1</v>
      </c>
      <c r="J3"/>
      <c r="K3" s="28"/>
      <c r="L3" s="29"/>
      <c r="M3" s="29"/>
      <c r="N3" s="104"/>
      <c r="O3" s="29"/>
      <c r="R3" s="29"/>
      <c r="AX3"/>
      <c r="AY3"/>
      <c r="AZ3"/>
      <c r="BA3"/>
    </row>
    <row r="4" spans="1:53" s="6" customFormat="1" ht="17.25" customHeight="1" thickBot="1">
      <c r="A4" s="274" t="s">
        <v>96</v>
      </c>
      <c r="B4" s="275"/>
      <c r="C4" s="275"/>
      <c r="D4" s="273"/>
      <c r="E4" s="275" t="s">
        <v>36</v>
      </c>
      <c r="F4" s="273"/>
      <c r="G4" s="276">
        <v>2017</v>
      </c>
      <c r="H4" s="277"/>
      <c r="I4" s="276">
        <v>2016</v>
      </c>
      <c r="J4"/>
      <c r="K4" s="29"/>
      <c r="L4" s="104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</row>
    <row r="5" spans="1:53" s="29" customFormat="1" ht="11.45" customHeight="1">
      <c r="A5" s="278"/>
      <c r="B5" s="272"/>
      <c r="C5" s="272"/>
      <c r="D5" s="273"/>
      <c r="E5" s="272"/>
      <c r="F5" s="273"/>
      <c r="G5" s="277"/>
      <c r="I5" s="28"/>
      <c r="J5"/>
      <c r="L5" s="118"/>
    </row>
    <row r="6" spans="1:53" ht="11.45" customHeight="1">
      <c r="A6" s="278" t="s">
        <v>11</v>
      </c>
      <c r="B6" s="279"/>
      <c r="C6" s="279"/>
      <c r="D6" s="280"/>
      <c r="E6" s="279"/>
      <c r="F6" s="280"/>
      <c r="G6" s="281"/>
      <c r="I6" s="28"/>
      <c r="J6"/>
      <c r="K6" s="29"/>
      <c r="L6" s="104"/>
      <c r="M6" s="29"/>
      <c r="N6" s="29"/>
      <c r="O6" s="29"/>
      <c r="R6" s="29"/>
      <c r="AV6"/>
      <c r="AW6"/>
      <c r="AX6"/>
      <c r="AY6"/>
      <c r="AZ6"/>
      <c r="BA6"/>
    </row>
    <row r="7" spans="1:53" ht="11.45" customHeight="1">
      <c r="A7" s="282"/>
      <c r="B7" s="282" t="s">
        <v>2</v>
      </c>
      <c r="C7" s="283"/>
      <c r="D7" s="283"/>
      <c r="E7" s="284">
        <v>10</v>
      </c>
      <c r="F7" s="283"/>
      <c r="G7" s="286">
        <v>47.274000000000001</v>
      </c>
      <c r="H7" s="83"/>
      <c r="I7" s="285">
        <v>61.7</v>
      </c>
      <c r="J7"/>
      <c r="K7" s="28"/>
      <c r="L7" s="29"/>
      <c r="M7" s="29"/>
      <c r="N7" s="104"/>
      <c r="O7" s="29"/>
      <c r="R7" s="29"/>
      <c r="AX7"/>
      <c r="AY7"/>
      <c r="AZ7"/>
      <c r="BA7"/>
    </row>
    <row r="8" spans="1:53" ht="11.45" customHeight="1">
      <c r="A8" s="282"/>
      <c r="B8" s="283" t="s">
        <v>13</v>
      </c>
      <c r="C8" s="283"/>
      <c r="D8" s="283"/>
      <c r="E8" s="284">
        <v>10</v>
      </c>
      <c r="F8" s="283"/>
      <c r="G8" s="286">
        <v>19.751999999999999</v>
      </c>
      <c r="H8" s="83"/>
      <c r="I8" s="285">
        <v>32.299999999999997</v>
      </c>
      <c r="J8"/>
      <c r="K8" s="28"/>
      <c r="L8" s="29"/>
      <c r="M8" s="29"/>
      <c r="N8" s="104"/>
      <c r="O8" s="29"/>
      <c r="R8" s="29"/>
      <c r="AX8"/>
      <c r="AY8"/>
      <c r="AZ8"/>
      <c r="BA8"/>
    </row>
    <row r="9" spans="1:53" ht="11.45" customHeight="1">
      <c r="A9" s="287"/>
      <c r="B9" s="283" t="s">
        <v>29</v>
      </c>
      <c r="C9" s="283"/>
      <c r="D9" s="283"/>
      <c r="E9" s="272"/>
      <c r="F9" s="283"/>
      <c r="G9" s="286">
        <v>162.80600000000001</v>
      </c>
      <c r="H9" s="83"/>
      <c r="I9" s="285">
        <v>98.4</v>
      </c>
      <c r="J9"/>
      <c r="K9" s="28"/>
      <c r="L9" s="29"/>
      <c r="M9" s="29"/>
      <c r="N9" s="104"/>
      <c r="O9" s="29"/>
      <c r="R9" s="29"/>
      <c r="AX9"/>
      <c r="AY9"/>
      <c r="AZ9"/>
      <c r="BA9"/>
    </row>
    <row r="10" spans="1:53" ht="11.45" customHeight="1">
      <c r="A10" s="287"/>
      <c r="B10" s="283" t="s">
        <v>30</v>
      </c>
      <c r="C10" s="283"/>
      <c r="D10" s="283"/>
      <c r="E10" s="272"/>
      <c r="F10" s="283"/>
      <c r="G10" s="286">
        <v>133.18299999999999</v>
      </c>
      <c r="H10" s="83"/>
      <c r="I10" s="285">
        <v>120.3</v>
      </c>
      <c r="J10"/>
      <c r="K10" s="28"/>
      <c r="L10" s="29"/>
      <c r="M10" s="29"/>
      <c r="N10" s="104"/>
      <c r="O10" s="29"/>
      <c r="R10" s="29"/>
      <c r="AX10"/>
      <c r="AY10"/>
      <c r="AZ10"/>
      <c r="BA10"/>
    </row>
    <row r="11" spans="1:53" ht="11.45" customHeight="1">
      <c r="A11" s="287"/>
      <c r="B11" s="287" t="s">
        <v>6</v>
      </c>
      <c r="C11" s="283"/>
      <c r="D11" s="283"/>
      <c r="E11" s="272"/>
      <c r="F11" s="283"/>
      <c r="G11" s="286">
        <v>84.697000000000003</v>
      </c>
      <c r="H11" s="83"/>
      <c r="I11" s="285">
        <v>69.099999999999994</v>
      </c>
      <c r="J11"/>
      <c r="K11" s="28"/>
      <c r="L11" s="29"/>
      <c r="M11" s="29"/>
      <c r="N11" s="104"/>
      <c r="O11" s="29"/>
      <c r="R11" s="29"/>
      <c r="AX11"/>
      <c r="AY11"/>
      <c r="AZ11"/>
      <c r="BA11"/>
    </row>
    <row r="12" spans="1:53" ht="11.45" customHeight="1">
      <c r="A12" s="288" t="s">
        <v>17</v>
      </c>
      <c r="B12" s="288"/>
      <c r="C12" s="289"/>
      <c r="D12" s="273"/>
      <c r="E12" s="272"/>
      <c r="F12" s="273"/>
      <c r="G12" s="290">
        <f>SUM(G7:G11)</f>
        <v>447.71199999999999</v>
      </c>
      <c r="H12" s="83"/>
      <c r="I12" s="290">
        <f>SUM(I7:I11)+0.1</f>
        <v>381.9</v>
      </c>
      <c r="J12"/>
      <c r="K12" s="28"/>
      <c r="L12" s="29"/>
      <c r="M12" s="29"/>
      <c r="N12" s="104"/>
      <c r="O12" s="29"/>
      <c r="R12" s="29"/>
      <c r="AX12"/>
      <c r="AY12"/>
      <c r="AZ12"/>
      <c r="BA12"/>
    </row>
    <row r="13" spans="1:53" ht="11.45" customHeight="1">
      <c r="A13" s="287"/>
      <c r="B13" s="282" t="s">
        <v>31</v>
      </c>
      <c r="C13" s="283"/>
      <c r="D13" s="283"/>
      <c r="E13" s="272">
        <v>8</v>
      </c>
      <c r="F13" s="283"/>
      <c r="G13" s="286">
        <v>1297.6110000000001</v>
      </c>
      <c r="H13" s="83"/>
      <c r="I13" s="285">
        <v>1391.5</v>
      </c>
      <c r="J13"/>
      <c r="K13" s="101"/>
      <c r="L13" s="80"/>
      <c r="M13" s="80"/>
      <c r="N13" s="104"/>
      <c r="O13" s="80"/>
      <c r="P13" s="80"/>
      <c r="R13" s="29"/>
      <c r="AX13"/>
      <c r="AY13"/>
      <c r="AZ13"/>
      <c r="BA13"/>
    </row>
    <row r="14" spans="1:53" ht="11.45" customHeight="1">
      <c r="A14" s="287"/>
      <c r="B14" s="282" t="s">
        <v>41</v>
      </c>
      <c r="C14" s="283"/>
      <c r="D14" s="283"/>
      <c r="E14" s="272">
        <v>9</v>
      </c>
      <c r="F14" s="283"/>
      <c r="G14" s="286">
        <v>512.28599999999994</v>
      </c>
      <c r="H14" s="83"/>
      <c r="I14" s="285">
        <v>647.70000000000005</v>
      </c>
      <c r="J14"/>
      <c r="K14" s="109"/>
      <c r="L14" s="110"/>
      <c r="M14" s="29"/>
      <c r="N14" s="104"/>
      <c r="O14" s="29"/>
      <c r="R14" s="29"/>
      <c r="AX14"/>
      <c r="AY14"/>
      <c r="AZ14"/>
      <c r="BA14"/>
    </row>
    <row r="15" spans="1:53" ht="11.45" customHeight="1">
      <c r="A15" s="287"/>
      <c r="B15" s="282" t="s">
        <v>13</v>
      </c>
      <c r="C15" s="283"/>
      <c r="D15" s="283"/>
      <c r="E15" s="284">
        <v>10</v>
      </c>
      <c r="F15" s="283"/>
      <c r="G15" s="286">
        <v>23.494</v>
      </c>
      <c r="H15" s="83"/>
      <c r="I15" s="285">
        <v>68.7</v>
      </c>
      <c r="J15"/>
      <c r="K15" s="28"/>
      <c r="L15" s="29"/>
      <c r="M15" s="29"/>
      <c r="N15" s="104"/>
      <c r="O15" s="29"/>
      <c r="R15" s="29"/>
      <c r="AX15"/>
      <c r="AY15"/>
      <c r="AZ15"/>
      <c r="BA15"/>
    </row>
    <row r="16" spans="1:53" ht="11.45" customHeight="1">
      <c r="A16" s="287"/>
      <c r="B16" s="282" t="s">
        <v>26</v>
      </c>
      <c r="C16" s="283"/>
      <c r="D16" s="283"/>
      <c r="E16" s="272"/>
      <c r="F16" s="283"/>
      <c r="G16" s="286">
        <v>0</v>
      </c>
      <c r="H16" s="83"/>
      <c r="I16" s="285">
        <v>55.5</v>
      </c>
      <c r="J16"/>
      <c r="K16" s="28"/>
      <c r="L16" s="29"/>
      <c r="M16" s="29"/>
      <c r="N16" s="104"/>
      <c r="O16" s="29"/>
      <c r="R16" s="29"/>
      <c r="AX16"/>
      <c r="AY16"/>
      <c r="AZ16"/>
      <c r="BA16"/>
    </row>
    <row r="17" spans="1:53" ht="11.45" customHeight="1">
      <c r="A17" s="287"/>
      <c r="B17" s="282" t="s">
        <v>86</v>
      </c>
      <c r="C17" s="283"/>
      <c r="D17" s="283"/>
      <c r="E17" s="272"/>
      <c r="F17" s="283"/>
      <c r="G17" s="286">
        <v>78.475999999999999</v>
      </c>
      <c r="H17" s="83"/>
      <c r="I17" s="285">
        <v>113.1</v>
      </c>
      <c r="J17"/>
      <c r="K17" s="28"/>
      <c r="L17" s="29"/>
      <c r="M17" s="29"/>
      <c r="N17" s="104"/>
      <c r="O17" s="29"/>
      <c r="R17" s="29"/>
      <c r="AX17"/>
      <c r="AY17"/>
      <c r="AZ17"/>
      <c r="BA17"/>
    </row>
    <row r="18" spans="1:53" ht="11.45" customHeight="1">
      <c r="A18" s="291"/>
      <c r="B18" s="291" t="s">
        <v>32</v>
      </c>
      <c r="C18" s="292"/>
      <c r="D18" s="283"/>
      <c r="E18" s="272"/>
      <c r="F18" s="283"/>
      <c r="G18" s="286">
        <v>123.185</v>
      </c>
      <c r="H18" s="83"/>
      <c r="I18" s="293">
        <v>158.6</v>
      </c>
      <c r="J18"/>
      <c r="K18" s="28"/>
      <c r="L18" s="29"/>
      <c r="M18" s="29"/>
      <c r="N18" s="104"/>
      <c r="O18" s="29"/>
      <c r="R18" s="29"/>
      <c r="AX18"/>
      <c r="AY18"/>
      <c r="AZ18"/>
      <c r="BA18"/>
    </row>
    <row r="19" spans="1:53" ht="11.45" customHeight="1">
      <c r="A19" s="289" t="s">
        <v>108</v>
      </c>
      <c r="B19" s="291"/>
      <c r="C19" s="294"/>
      <c r="D19" s="283"/>
      <c r="E19" s="272"/>
      <c r="F19" s="283"/>
      <c r="G19" s="290">
        <f>SUM(G13:G18)</f>
        <v>2035.0519999999997</v>
      </c>
      <c r="H19" s="83"/>
      <c r="I19" s="285">
        <f>SUM(I13:I18)</f>
        <v>2435.1</v>
      </c>
      <c r="J19"/>
      <c r="K19" s="28"/>
      <c r="L19" s="29"/>
      <c r="M19" s="29"/>
      <c r="N19" s="104"/>
      <c r="O19" s="29"/>
      <c r="R19" s="29"/>
      <c r="AX19"/>
      <c r="AY19"/>
      <c r="AZ19"/>
      <c r="BA19"/>
    </row>
    <row r="20" spans="1:53" s="191" customFormat="1" ht="18" customHeight="1" thickBot="1">
      <c r="A20" s="295"/>
      <c r="B20" s="295" t="s">
        <v>7</v>
      </c>
      <c r="C20" s="296"/>
      <c r="D20" s="297"/>
      <c r="E20" s="279"/>
      <c r="F20" s="297"/>
      <c r="G20" s="298">
        <f>G12+G19</f>
        <v>2482.7639999999997</v>
      </c>
      <c r="H20" s="192"/>
      <c r="I20" s="298">
        <f>I12+I19</f>
        <v>2817</v>
      </c>
      <c r="J20"/>
      <c r="K20" s="188"/>
      <c r="L20" s="189"/>
      <c r="M20" s="189"/>
      <c r="N20" s="190"/>
      <c r="O20" s="189"/>
      <c r="P20" s="189"/>
      <c r="Q20" s="189"/>
      <c r="R20" s="189"/>
      <c r="S20" s="189"/>
      <c r="T20" s="189"/>
      <c r="U20" s="189"/>
      <c r="V20" s="189"/>
      <c r="W20" s="189"/>
      <c r="X20" s="189"/>
      <c r="Y20" s="189"/>
      <c r="Z20" s="189"/>
      <c r="AA20" s="189"/>
      <c r="AB20" s="189"/>
      <c r="AC20" s="189"/>
      <c r="AD20" s="189"/>
      <c r="AE20" s="189"/>
      <c r="AF20" s="189"/>
      <c r="AG20" s="189"/>
      <c r="AH20" s="189"/>
      <c r="AI20" s="189"/>
      <c r="AJ20" s="189"/>
      <c r="AK20" s="189"/>
      <c r="AL20" s="189"/>
      <c r="AM20" s="189"/>
      <c r="AN20" s="189"/>
      <c r="AO20" s="189"/>
      <c r="AP20" s="189"/>
      <c r="AQ20" s="189"/>
      <c r="AR20" s="189"/>
      <c r="AS20" s="189"/>
      <c r="AT20" s="189"/>
      <c r="AU20" s="189"/>
      <c r="AV20" s="189"/>
      <c r="AW20" s="189"/>
    </row>
    <row r="21" spans="1:53" ht="11.45" customHeight="1">
      <c r="A21" s="287"/>
      <c r="B21" s="282"/>
      <c r="C21" s="283"/>
      <c r="D21" s="283"/>
      <c r="E21" s="272"/>
      <c r="F21" s="283"/>
      <c r="G21" s="299"/>
      <c r="H21" s="83"/>
      <c r="I21" s="83"/>
      <c r="J21"/>
      <c r="K21" s="28"/>
      <c r="L21" s="29"/>
      <c r="M21" s="29"/>
      <c r="N21" s="104"/>
      <c r="O21" s="29"/>
      <c r="R21" s="29"/>
      <c r="AX21"/>
      <c r="AY21"/>
      <c r="AZ21"/>
      <c r="BA21"/>
    </row>
    <row r="22" spans="1:53" ht="11.45" customHeight="1">
      <c r="A22" s="283" t="s">
        <v>8</v>
      </c>
      <c r="B22" s="283"/>
      <c r="C22" s="283"/>
      <c r="D22" s="283"/>
      <c r="E22" s="300"/>
      <c r="F22" s="283"/>
      <c r="G22" s="285"/>
      <c r="H22" s="83"/>
      <c r="I22" s="83"/>
      <c r="J22"/>
      <c r="K22" s="28"/>
      <c r="L22" s="29"/>
      <c r="M22" s="29"/>
      <c r="N22" s="104"/>
      <c r="O22" s="29"/>
      <c r="R22" s="29"/>
      <c r="AX22"/>
      <c r="AY22"/>
      <c r="AZ22"/>
      <c r="BA22"/>
    </row>
    <row r="23" spans="1:53" ht="11.45" customHeight="1">
      <c r="A23" s="283"/>
      <c r="B23" s="283" t="s">
        <v>14</v>
      </c>
      <c r="C23" s="283"/>
      <c r="D23" s="283"/>
      <c r="E23" s="301">
        <v>10</v>
      </c>
      <c r="F23" s="283"/>
      <c r="G23" s="285">
        <v>77.616</v>
      </c>
      <c r="H23" s="83"/>
      <c r="I23" s="285">
        <v>38.799999999999997</v>
      </c>
      <c r="J23"/>
      <c r="K23" s="28"/>
      <c r="L23" s="116"/>
      <c r="M23" s="29"/>
      <c r="N23" s="104"/>
      <c r="O23" s="29"/>
      <c r="R23" s="29"/>
      <c r="AX23"/>
      <c r="AY23"/>
      <c r="AZ23"/>
      <c r="BA23"/>
    </row>
    <row r="24" spans="1:53" ht="11.45" customHeight="1">
      <c r="A24" s="283"/>
      <c r="B24" s="283" t="s">
        <v>10</v>
      </c>
      <c r="C24" s="283"/>
      <c r="D24" s="283"/>
      <c r="E24" s="300"/>
      <c r="F24" s="283"/>
      <c r="G24" s="285">
        <v>81.453000000000003</v>
      </c>
      <c r="H24" s="83"/>
      <c r="I24" s="285">
        <v>54.9</v>
      </c>
      <c r="J24"/>
      <c r="K24" s="28"/>
      <c r="L24" s="29"/>
      <c r="M24" s="29"/>
      <c r="N24" s="104"/>
      <c r="O24" s="29"/>
      <c r="R24" s="29"/>
      <c r="AX24"/>
      <c r="AY24"/>
      <c r="AZ24"/>
      <c r="BA24"/>
    </row>
    <row r="25" spans="1:53" ht="11.45" customHeight="1">
      <c r="A25" s="283"/>
      <c r="B25" s="283" t="s">
        <v>118</v>
      </c>
      <c r="C25" s="283"/>
      <c r="D25" s="283"/>
      <c r="E25" s="300"/>
      <c r="F25" s="283"/>
      <c r="G25" s="285">
        <v>186.81299999999999</v>
      </c>
      <c r="H25" s="83"/>
      <c r="I25" s="285">
        <v>133.30000000000001</v>
      </c>
      <c r="J25"/>
      <c r="K25" s="28"/>
      <c r="L25" s="29"/>
      <c r="M25" s="29"/>
      <c r="N25" s="104"/>
      <c r="O25" s="29"/>
      <c r="R25" s="29"/>
      <c r="AX25"/>
      <c r="AY25"/>
      <c r="AZ25"/>
      <c r="BA25"/>
    </row>
    <row r="26" spans="1:53" ht="11.45" customHeight="1">
      <c r="A26" s="273"/>
      <c r="B26" s="273" t="s">
        <v>3</v>
      </c>
      <c r="C26" s="273"/>
      <c r="D26" s="273"/>
      <c r="E26" s="272"/>
      <c r="F26" s="273"/>
      <c r="G26" s="286">
        <v>21.35</v>
      </c>
      <c r="H26" s="83"/>
      <c r="I26" s="285">
        <v>19.399999999999999</v>
      </c>
      <c r="J26"/>
      <c r="K26" s="28"/>
      <c r="L26" s="29"/>
      <c r="M26" s="29"/>
      <c r="N26" s="104"/>
      <c r="O26" s="29"/>
      <c r="R26" s="29"/>
      <c r="AX26"/>
      <c r="AY26"/>
      <c r="AZ26"/>
      <c r="BA26"/>
    </row>
    <row r="27" spans="1:53" ht="11.45" customHeight="1">
      <c r="A27" s="289"/>
      <c r="B27" s="289" t="s">
        <v>15</v>
      </c>
      <c r="C27" s="289"/>
      <c r="D27" s="283"/>
      <c r="E27" s="272"/>
      <c r="F27" s="283"/>
      <c r="G27" s="290">
        <f>SUM(G23:G26)</f>
        <v>367.23200000000003</v>
      </c>
      <c r="H27" s="83"/>
      <c r="I27" s="290">
        <f>SUM(I23:I26)</f>
        <v>246.4</v>
      </c>
      <c r="J27"/>
      <c r="K27" s="28"/>
      <c r="L27" s="29"/>
      <c r="M27" s="29"/>
      <c r="N27" s="104"/>
      <c r="O27" s="29"/>
      <c r="R27" s="29"/>
      <c r="AX27"/>
      <c r="AY27"/>
      <c r="AZ27"/>
      <c r="BA27"/>
    </row>
    <row r="28" spans="1:53" ht="11.45" customHeight="1">
      <c r="A28" s="283"/>
      <c r="B28" s="283" t="s">
        <v>9</v>
      </c>
      <c r="C28" s="283"/>
      <c r="D28" s="283"/>
      <c r="E28" s="284">
        <v>10</v>
      </c>
      <c r="F28" s="283"/>
      <c r="G28" s="285">
        <v>1135.7860000000001</v>
      </c>
      <c r="H28" s="83"/>
      <c r="I28" s="285">
        <v>1132</v>
      </c>
      <c r="J28"/>
      <c r="K28" s="28"/>
      <c r="L28" s="80" t="s">
        <v>0</v>
      </c>
      <c r="M28" s="29"/>
      <c r="N28" s="104"/>
      <c r="O28" s="29"/>
      <c r="R28" s="29"/>
      <c r="AX28"/>
      <c r="AY28"/>
      <c r="AZ28"/>
      <c r="BA28"/>
    </row>
    <row r="29" spans="1:53" ht="11.45" customHeight="1">
      <c r="A29" s="283"/>
      <c r="B29" s="287" t="s">
        <v>25</v>
      </c>
      <c r="C29" s="287"/>
      <c r="D29" s="283"/>
      <c r="E29" s="277"/>
      <c r="F29" s="283"/>
      <c r="G29" s="285">
        <v>0.78700000000000003</v>
      </c>
      <c r="H29" s="83"/>
      <c r="I29" s="285">
        <v>2.5</v>
      </c>
      <c r="J29"/>
      <c r="K29" s="28"/>
      <c r="L29" s="29"/>
      <c r="M29" s="29"/>
      <c r="N29" s="104"/>
      <c r="O29" s="29"/>
      <c r="R29" s="29"/>
      <c r="AX29"/>
      <c r="AY29"/>
      <c r="AZ29"/>
      <c r="BA29"/>
    </row>
    <row r="30" spans="1:53" ht="11.45" customHeight="1">
      <c r="A30" s="283"/>
      <c r="B30" s="283" t="s">
        <v>4</v>
      </c>
      <c r="C30" s="283"/>
      <c r="D30" s="283"/>
      <c r="E30" s="272"/>
      <c r="F30" s="283"/>
      <c r="G30" s="285">
        <v>99.516000000000005</v>
      </c>
      <c r="H30" s="83"/>
      <c r="I30" s="285">
        <v>76.7</v>
      </c>
      <c r="J30"/>
      <c r="K30" s="28"/>
      <c r="L30" s="29"/>
      <c r="M30" s="29"/>
      <c r="N30" s="104"/>
      <c r="O30" s="29"/>
      <c r="R30" s="29"/>
      <c r="AX30"/>
      <c r="AY30"/>
      <c r="AZ30"/>
      <c r="BA30"/>
    </row>
    <row r="31" spans="1:53" ht="11.45" customHeight="1">
      <c r="A31" s="289"/>
      <c r="B31" s="289" t="s">
        <v>24</v>
      </c>
      <c r="C31" s="289"/>
      <c r="D31" s="283"/>
      <c r="E31" s="272"/>
      <c r="F31" s="283"/>
      <c r="G31" s="290">
        <f>SUM(G28:G30)</f>
        <v>1236.0890000000002</v>
      </c>
      <c r="H31" s="83"/>
      <c r="I31" s="290">
        <f>SUM(I28:I30)</f>
        <v>1211.2</v>
      </c>
      <c r="J31"/>
      <c r="K31" s="28"/>
      <c r="L31" s="29"/>
      <c r="M31" s="29"/>
      <c r="N31" s="104"/>
      <c r="O31" s="29"/>
      <c r="R31" s="29"/>
      <c r="AX31"/>
      <c r="AY31"/>
      <c r="AZ31"/>
      <c r="BA31"/>
    </row>
    <row r="32" spans="1:53" ht="11.45" customHeight="1">
      <c r="A32" s="302"/>
      <c r="B32" s="273" t="s">
        <v>34</v>
      </c>
      <c r="C32" s="273"/>
      <c r="D32" s="283"/>
      <c r="E32" s="272"/>
      <c r="F32" s="283"/>
      <c r="G32" s="286"/>
      <c r="H32" s="83"/>
      <c r="I32" s="83"/>
      <c r="J32"/>
      <c r="K32" s="28"/>
      <c r="L32" s="29"/>
      <c r="M32" s="29"/>
      <c r="N32" s="104"/>
      <c r="O32" s="29"/>
      <c r="R32" s="29"/>
      <c r="AX32"/>
      <c r="AY32"/>
      <c r="AZ32"/>
      <c r="BA32"/>
    </row>
    <row r="33" spans="1:53" ht="11.45" customHeight="1">
      <c r="A33" s="273"/>
      <c r="B33" s="273" t="s">
        <v>232</v>
      </c>
      <c r="C33" s="282"/>
      <c r="D33" s="283"/>
      <c r="E33" s="277"/>
      <c r="F33" s="283"/>
      <c r="G33" s="286">
        <f>Equity!D23</f>
        <v>138.5</v>
      </c>
      <c r="H33" s="83"/>
      <c r="I33" s="285">
        <v>133.69999999999999</v>
      </c>
      <c r="J33"/>
      <c r="K33" s="28"/>
      <c r="L33" s="29"/>
      <c r="M33" s="29"/>
      <c r="N33" s="104"/>
      <c r="O33" s="29"/>
      <c r="R33" s="29"/>
      <c r="AX33"/>
      <c r="AY33"/>
      <c r="AZ33"/>
      <c r="BA33"/>
    </row>
    <row r="34" spans="1:53" ht="11.45" customHeight="1">
      <c r="A34" s="282"/>
      <c r="B34" s="282" t="s">
        <v>35</v>
      </c>
      <c r="C34" s="282"/>
      <c r="D34" s="287"/>
      <c r="E34" s="277"/>
      <c r="F34" s="287"/>
      <c r="G34" s="286">
        <f>Equity!F23</f>
        <v>0</v>
      </c>
      <c r="H34" s="83"/>
      <c r="I34" s="285">
        <v>-0.8</v>
      </c>
      <c r="J34"/>
      <c r="K34" s="28"/>
      <c r="L34" s="29"/>
      <c r="M34" s="29"/>
      <c r="N34" s="104"/>
      <c r="O34" s="29"/>
      <c r="R34" s="29"/>
      <c r="AX34"/>
      <c r="AY34"/>
      <c r="AZ34"/>
      <c r="BA34"/>
    </row>
    <row r="35" spans="1:53" ht="11.45" customHeight="1">
      <c r="A35" s="291"/>
      <c r="B35" s="291" t="s">
        <v>22</v>
      </c>
      <c r="C35" s="291"/>
      <c r="D35" s="287"/>
      <c r="E35" s="277"/>
      <c r="F35" s="287"/>
      <c r="G35" s="293">
        <f>Equity!H23</f>
        <v>851.4</v>
      </c>
      <c r="H35" s="83"/>
      <c r="I35" s="293">
        <v>816.3</v>
      </c>
      <c r="J35"/>
      <c r="K35" s="28"/>
      <c r="L35" s="29"/>
      <c r="M35" s="29"/>
      <c r="N35" s="104"/>
      <c r="O35" s="29"/>
      <c r="R35" s="29"/>
      <c r="AX35"/>
      <c r="AY35"/>
      <c r="AZ35"/>
      <c r="BA35"/>
    </row>
    <row r="36" spans="1:53" ht="11.45" customHeight="1">
      <c r="A36" s="282" t="s">
        <v>0</v>
      </c>
      <c r="B36" s="282" t="s">
        <v>33</v>
      </c>
      <c r="C36" s="282"/>
      <c r="D36" s="287"/>
      <c r="E36" s="277"/>
      <c r="F36" s="287"/>
      <c r="G36" s="286">
        <f>SUM(G33:G35)</f>
        <v>989.9</v>
      </c>
      <c r="H36" s="83"/>
      <c r="I36" s="285">
        <f>SUM(I33:I35)</f>
        <v>949.19999999999993</v>
      </c>
      <c r="J36"/>
      <c r="K36" s="28"/>
      <c r="L36" s="29"/>
      <c r="M36" s="29"/>
      <c r="N36" s="104"/>
      <c r="O36" s="29"/>
      <c r="R36" s="29"/>
      <c r="AX36"/>
      <c r="AY36"/>
      <c r="AZ36"/>
      <c r="BA36"/>
    </row>
    <row r="37" spans="1:53" ht="11.45" customHeight="1">
      <c r="A37" s="282"/>
      <c r="B37" s="282" t="s">
        <v>23</v>
      </c>
      <c r="C37" s="282"/>
      <c r="D37" s="287"/>
      <c r="E37" s="277"/>
      <c r="F37" s="287"/>
      <c r="G37" s="286">
        <f>Equity!J23</f>
        <v>-18.487206999999888</v>
      </c>
      <c r="H37" s="83"/>
      <c r="I37" s="285">
        <v>505.7</v>
      </c>
      <c r="J37"/>
      <c r="K37" s="28"/>
      <c r="L37" s="29"/>
      <c r="M37" s="29"/>
      <c r="N37" s="104"/>
      <c r="O37" s="29"/>
      <c r="R37" s="29"/>
      <c r="AX37"/>
      <c r="AY37"/>
      <c r="AZ37"/>
      <c r="BA37"/>
    </row>
    <row r="38" spans="1:53" ht="11.45" customHeight="1">
      <c r="A38" s="282"/>
      <c r="B38" s="282" t="s">
        <v>109</v>
      </c>
      <c r="C38" s="282"/>
      <c r="D38" s="287"/>
      <c r="E38" s="277"/>
      <c r="F38" s="287"/>
      <c r="G38" s="286">
        <f>Equity!L23</f>
        <v>-91.9</v>
      </c>
      <c r="H38" s="83"/>
      <c r="I38" s="285">
        <v>-95.5</v>
      </c>
      <c r="J38"/>
      <c r="K38" s="28"/>
      <c r="L38" s="29"/>
      <c r="M38" s="29"/>
      <c r="N38" s="104"/>
      <c r="O38" s="29"/>
      <c r="R38" s="29"/>
      <c r="AX38"/>
      <c r="AY38"/>
      <c r="AZ38"/>
      <c r="BA38"/>
    </row>
    <row r="39" spans="1:53" ht="11.45" customHeight="1">
      <c r="A39" s="289" t="s">
        <v>18</v>
      </c>
      <c r="B39" s="289"/>
      <c r="C39" s="289"/>
      <c r="D39" s="283"/>
      <c r="E39" s="284"/>
      <c r="F39" s="283"/>
      <c r="G39" s="290">
        <f>SUM(G36:G38)</f>
        <v>879.5127930000001</v>
      </c>
      <c r="I39" s="290">
        <f>SUM(I36:I38)</f>
        <v>1359.3999999999999</v>
      </c>
      <c r="J39"/>
      <c r="K39" s="29"/>
      <c r="L39" s="105"/>
      <c r="M39" s="29"/>
      <c r="N39" s="29"/>
      <c r="O39" s="29"/>
      <c r="P39" s="467"/>
      <c r="R39" s="29"/>
      <c r="AV39"/>
      <c r="AW39"/>
      <c r="AX39"/>
      <c r="AY39"/>
      <c r="AZ39"/>
      <c r="BA39"/>
    </row>
    <row r="40" spans="1:53" s="191" customFormat="1" ht="16.5" customHeight="1" thickBot="1">
      <c r="A40" s="296"/>
      <c r="B40" s="296" t="s">
        <v>19</v>
      </c>
      <c r="C40" s="296"/>
      <c r="D40" s="297"/>
      <c r="E40" s="279"/>
      <c r="F40" s="297"/>
      <c r="G40" s="298">
        <f>G31+G39+G27</f>
        <v>2482.8337930000002</v>
      </c>
      <c r="H40" s="187"/>
      <c r="I40" s="298">
        <f>I31+I39+I27</f>
        <v>2817</v>
      </c>
      <c r="J40"/>
      <c r="K40" s="189"/>
      <c r="L40" s="190"/>
      <c r="M40" s="189"/>
      <c r="N40" s="189"/>
      <c r="O40" s="189"/>
      <c r="P40" s="189"/>
      <c r="Q40" s="189"/>
      <c r="R40" s="189"/>
      <c r="S40" s="189"/>
      <c r="T40" s="189"/>
      <c r="U40" s="189"/>
      <c r="V40" s="189"/>
      <c r="W40" s="189"/>
      <c r="X40" s="189"/>
      <c r="Y40" s="189"/>
      <c r="Z40" s="189"/>
      <c r="AA40" s="189"/>
      <c r="AB40" s="189"/>
      <c r="AC40" s="189"/>
      <c r="AD40" s="189"/>
      <c r="AE40" s="189"/>
      <c r="AF40" s="189"/>
      <c r="AG40" s="189"/>
      <c r="AH40" s="189"/>
      <c r="AI40" s="189"/>
      <c r="AJ40" s="189"/>
      <c r="AK40" s="189"/>
      <c r="AL40" s="189"/>
      <c r="AM40" s="189"/>
      <c r="AN40" s="189"/>
      <c r="AO40" s="189"/>
      <c r="AP40" s="189"/>
      <c r="AQ40" s="189"/>
      <c r="AR40" s="189"/>
      <c r="AS40" s="189"/>
      <c r="AT40" s="189"/>
      <c r="AU40" s="189"/>
    </row>
    <row r="41" spans="1:53">
      <c r="A41" s="76"/>
      <c r="B41" s="1"/>
      <c r="C41" s="23"/>
      <c r="D41" s="23"/>
      <c r="E41" s="33"/>
      <c r="F41" s="23"/>
      <c r="G41" s="92"/>
      <c r="I41" s="81"/>
      <c r="J41"/>
      <c r="K41" s="34"/>
      <c r="L41" s="28"/>
      <c r="M41" s="28"/>
      <c r="N41" s="29"/>
      <c r="O41" s="29"/>
      <c r="P41" s="104"/>
      <c r="R41" s="29"/>
      <c r="AZ41"/>
      <c r="BA41"/>
    </row>
    <row r="42" spans="1:53">
      <c r="A42" s="1"/>
      <c r="B42" s="1"/>
      <c r="C42" s="1"/>
      <c r="D42" s="1"/>
      <c r="E42" s="4"/>
      <c r="F42" s="1"/>
      <c r="G42" s="102"/>
      <c r="H42" s="17"/>
      <c r="I42" s="35"/>
      <c r="J42"/>
      <c r="K42" s="7"/>
      <c r="L42" s="28"/>
      <c r="M42" s="28"/>
      <c r="N42" s="29"/>
      <c r="O42" s="29"/>
      <c r="P42" s="104"/>
      <c r="R42" s="29"/>
      <c r="AZ42"/>
      <c r="BA42"/>
    </row>
    <row r="43" spans="1:53">
      <c r="A43" s="1"/>
      <c r="B43" s="1"/>
      <c r="C43" s="1"/>
      <c r="D43" s="1"/>
      <c r="E43" s="4"/>
      <c r="F43" s="1"/>
      <c r="G43" s="113"/>
      <c r="H43" s="17"/>
      <c r="I43" s="17"/>
      <c r="J43"/>
      <c r="K43" s="35"/>
      <c r="L43" s="35"/>
      <c r="M43" s="7"/>
    </row>
    <row r="44" spans="1:53">
      <c r="A44" s="1"/>
      <c r="B44" s="1"/>
      <c r="C44" s="1"/>
      <c r="D44" s="1"/>
      <c r="E44" s="4"/>
      <c r="F44" s="1"/>
      <c r="G44" s="36"/>
      <c r="H44" s="17"/>
      <c r="I44" s="17"/>
      <c r="J44" s="35"/>
      <c r="K44" s="35"/>
      <c r="L44" s="35"/>
      <c r="M44" s="7"/>
    </row>
    <row r="45" spans="1:53">
      <c r="A45" s="1"/>
      <c r="B45" s="1"/>
      <c r="C45" s="1"/>
      <c r="D45" s="1"/>
      <c r="E45" s="4"/>
      <c r="F45" s="1"/>
      <c r="G45" s="1"/>
      <c r="H45" s="17"/>
      <c r="I45" s="17"/>
      <c r="J45" s="35"/>
      <c r="K45" s="35"/>
      <c r="L45" s="35"/>
      <c r="M45" s="7"/>
    </row>
    <row r="46" spans="1:53">
      <c r="A46" s="1"/>
      <c r="B46" s="1"/>
      <c r="C46" s="1"/>
      <c r="D46" s="1"/>
      <c r="E46" s="4"/>
      <c r="F46" s="1"/>
      <c r="G46" s="1"/>
      <c r="H46" s="17"/>
      <c r="I46" s="17"/>
      <c r="J46" s="35"/>
      <c r="K46" s="35"/>
      <c r="L46" s="35"/>
      <c r="M46" s="7"/>
    </row>
    <row r="47" spans="1:53">
      <c r="A47" s="1"/>
      <c r="B47" s="1"/>
      <c r="C47" s="1"/>
      <c r="D47" s="1"/>
      <c r="E47" s="4"/>
      <c r="F47" s="1"/>
      <c r="G47" s="1"/>
      <c r="H47" s="17"/>
      <c r="I47" s="17"/>
      <c r="J47" s="35"/>
      <c r="K47" s="35"/>
      <c r="L47" s="35"/>
      <c r="M47" s="1"/>
    </row>
    <row r="48" spans="1:53">
      <c r="A48" s="1"/>
      <c r="B48" s="1"/>
      <c r="C48" s="1"/>
      <c r="D48" s="1"/>
      <c r="E48" s="4"/>
      <c r="F48" s="1"/>
      <c r="G48" s="1"/>
      <c r="H48" s="17"/>
      <c r="I48" s="17"/>
      <c r="J48" s="82"/>
      <c r="K48" s="82"/>
      <c r="L48" s="82"/>
      <c r="M48" s="17"/>
      <c r="N48" s="18"/>
      <c r="O48" s="18"/>
    </row>
    <row r="49" spans="1:15">
      <c r="A49" s="1"/>
      <c r="B49" s="1"/>
      <c r="C49" s="1"/>
      <c r="D49" s="1"/>
      <c r="E49" s="4"/>
      <c r="F49" s="1"/>
      <c r="G49" s="1"/>
      <c r="H49" s="17"/>
      <c r="I49" s="17"/>
      <c r="J49" s="82"/>
      <c r="K49" s="82"/>
      <c r="L49" s="82"/>
      <c r="M49" s="17"/>
      <c r="N49" s="18"/>
      <c r="O49" s="18"/>
    </row>
    <row r="50" spans="1:15">
      <c r="A50" s="1"/>
      <c r="B50" s="1"/>
      <c r="C50" s="1"/>
      <c r="D50" s="1"/>
      <c r="E50" s="4"/>
      <c r="F50" s="1"/>
      <c r="G50" s="1"/>
      <c r="H50" s="17"/>
      <c r="I50" s="17"/>
      <c r="J50" s="82"/>
      <c r="K50" s="82"/>
      <c r="L50" s="82"/>
      <c r="M50" s="17"/>
      <c r="N50" s="18"/>
      <c r="O50" s="18"/>
    </row>
    <row r="51" spans="1:15">
      <c r="A51" s="1"/>
      <c r="B51" s="1"/>
      <c r="C51" s="1"/>
      <c r="D51" s="1"/>
      <c r="E51" s="4"/>
      <c r="F51" s="1"/>
      <c r="G51" s="1"/>
      <c r="H51" s="17"/>
      <c r="I51" s="17"/>
      <c r="J51" s="82"/>
      <c r="K51" s="82"/>
      <c r="L51" s="82"/>
      <c r="M51" s="17"/>
      <c r="N51" s="18"/>
      <c r="O51" s="18"/>
    </row>
    <row r="52" spans="1:15">
      <c r="A52" s="1"/>
      <c r="B52" s="1"/>
      <c r="C52" s="1"/>
      <c r="D52" s="1"/>
      <c r="E52" s="4"/>
      <c r="F52" s="1"/>
      <c r="G52" s="1"/>
      <c r="H52" s="17"/>
      <c r="I52" s="17"/>
      <c r="J52" s="82"/>
      <c r="K52" s="82"/>
      <c r="L52" s="82"/>
      <c r="M52" s="17"/>
      <c r="N52" s="18"/>
      <c r="O52" s="18"/>
    </row>
  </sheetData>
  <mergeCells count="1">
    <mergeCell ref="A1:I1"/>
  </mergeCells>
  <phoneticPr fontId="0" type="noConversion"/>
  <printOptions horizontalCentered="1"/>
  <pageMargins left="0.51181102362204722" right="0" top="0.39370078740157483" bottom="1.7716535433070868" header="0.31496062992125984" footer="0.2362204724409449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N64"/>
  <sheetViews>
    <sheetView showGridLines="0" zoomScale="115" zoomScaleNormal="115" workbookViewId="0">
      <selection sqref="A1:K1"/>
    </sheetView>
  </sheetViews>
  <sheetFormatPr defaultColWidth="9.140625" defaultRowHeight="12.75"/>
  <cols>
    <col min="1" max="1" width="2.140625" style="40" customWidth="1"/>
    <col min="2" max="2" width="0.7109375" style="40" customWidth="1"/>
    <col min="3" max="3" width="62.28515625" style="40" customWidth="1"/>
    <col min="4" max="4" width="1.7109375" style="40" customWidth="1"/>
    <col min="5" max="5" width="12.28515625" style="40" customWidth="1"/>
    <col min="6" max="6" width="1.140625" style="40" customWidth="1"/>
    <col min="7" max="7" width="12.28515625" style="40" customWidth="1"/>
    <col min="8" max="8" width="2.5703125" style="40" customWidth="1"/>
    <col min="9" max="9" width="10.28515625" style="40" customWidth="1"/>
    <col min="10" max="10" width="1.85546875" style="40" customWidth="1"/>
    <col min="11" max="11" width="9.85546875" style="40" customWidth="1"/>
    <col min="12" max="12" width="2.85546875" style="40" customWidth="1"/>
    <col min="13" max="13" width="12.28515625" style="40" customWidth="1"/>
    <col min="14" max="14" width="1.140625" style="40" customWidth="1"/>
    <col min="15" max="16384" width="9.140625" style="40"/>
  </cols>
  <sheetData>
    <row r="1" spans="1:14" s="1" customFormat="1" ht="18.75">
      <c r="A1" s="482" t="s">
        <v>91</v>
      </c>
      <c r="B1" s="482"/>
      <c r="C1" s="482"/>
      <c r="D1" s="482"/>
      <c r="E1" s="482"/>
      <c r="F1" s="482"/>
      <c r="G1" s="482"/>
      <c r="H1" s="482"/>
      <c r="I1" s="482"/>
      <c r="J1" s="482"/>
      <c r="K1" s="482"/>
      <c r="L1" s="95"/>
      <c r="M1" s="95"/>
      <c r="N1" s="95"/>
    </row>
    <row r="2" spans="1:14" s="1" customFormat="1" ht="11.25" customHeight="1" thickBot="1">
      <c r="A2" s="167"/>
      <c r="B2" s="167"/>
      <c r="C2" s="167"/>
      <c r="D2" s="167"/>
      <c r="E2" s="180"/>
      <c r="F2" s="180"/>
      <c r="G2" s="181"/>
      <c r="H2" s="167"/>
      <c r="I2" s="167"/>
      <c r="J2" s="167"/>
      <c r="K2" s="167"/>
      <c r="L2" s="77"/>
      <c r="M2" s="77"/>
      <c r="N2" s="114"/>
    </row>
    <row r="3" spans="1:14" s="38" customFormat="1" ht="11.45" customHeight="1">
      <c r="A3" s="130"/>
      <c r="B3" s="130"/>
      <c r="C3" s="130"/>
      <c r="D3" s="130"/>
      <c r="E3" s="483" t="s">
        <v>5</v>
      </c>
      <c r="F3" s="483"/>
      <c r="G3" s="483"/>
      <c r="H3" s="414"/>
      <c r="I3" s="483" t="s">
        <v>20</v>
      </c>
      <c r="J3" s="483"/>
      <c r="K3" s="483"/>
      <c r="L3" s="42"/>
      <c r="M3" s="42"/>
      <c r="N3" s="41"/>
    </row>
    <row r="4" spans="1:14" ht="11.45" customHeight="1">
      <c r="A4" s="130"/>
      <c r="B4" s="130"/>
      <c r="C4" s="142"/>
      <c r="D4" s="142"/>
      <c r="E4" s="484" t="s">
        <v>1</v>
      </c>
      <c r="F4" s="484"/>
      <c r="G4" s="484"/>
      <c r="H4" s="426"/>
      <c r="I4" s="484" t="s">
        <v>1</v>
      </c>
      <c r="J4" s="484"/>
      <c r="K4" s="484"/>
      <c r="L4" s="117"/>
      <c r="M4" s="117"/>
      <c r="N4" s="41"/>
    </row>
    <row r="5" spans="1:14" ht="11.25" customHeight="1" thickBot="1">
      <c r="A5" s="143" t="s">
        <v>96</v>
      </c>
      <c r="B5" s="141"/>
      <c r="C5" s="144"/>
      <c r="D5" s="142"/>
      <c r="E5" s="145">
        <v>2017</v>
      </c>
      <c r="F5" s="141"/>
      <c r="G5" s="145">
        <v>2016</v>
      </c>
      <c r="H5" s="130"/>
      <c r="I5" s="141">
        <v>2017</v>
      </c>
      <c r="J5" s="486">
        <v>2016</v>
      </c>
      <c r="K5" s="486"/>
      <c r="L5" s="85"/>
      <c r="M5" s="85"/>
      <c r="N5" s="41"/>
    </row>
    <row r="6" spans="1:14" ht="11.45" customHeight="1">
      <c r="A6" s="146"/>
      <c r="B6" s="146"/>
      <c r="C6" s="146"/>
      <c r="D6" s="146"/>
      <c r="E6" s="147" t="s">
        <v>0</v>
      </c>
      <c r="F6" s="147"/>
      <c r="G6" s="147"/>
      <c r="H6" s="146"/>
      <c r="I6" s="146"/>
      <c r="J6" s="146"/>
      <c r="K6" s="146"/>
      <c r="L6" s="84"/>
      <c r="M6" s="84"/>
      <c r="N6" s="84"/>
    </row>
    <row r="7" spans="1:14" ht="11.45" customHeight="1">
      <c r="A7" s="148"/>
      <c r="B7" s="149" t="s">
        <v>160</v>
      </c>
      <c r="C7" s="150"/>
      <c r="D7" s="151"/>
      <c r="E7" s="137">
        <f>'IS &amp; OCI'!F23</f>
        <v>-194.847207</v>
      </c>
      <c r="F7" s="185"/>
      <c r="G7" s="137">
        <f>'IS &amp; OCI'!H23</f>
        <v>-156.1</v>
      </c>
      <c r="H7" s="151"/>
      <c r="I7" s="137">
        <f>+'IS &amp; OCI'!J23</f>
        <v>-523.38720699999988</v>
      </c>
      <c r="J7" s="151"/>
      <c r="K7" s="136">
        <f>+'IS &amp; OCI'!L23</f>
        <v>-293.89999999999998</v>
      </c>
      <c r="L7" s="87"/>
      <c r="M7" s="447"/>
      <c r="N7" s="94"/>
    </row>
    <row r="8" spans="1:14" ht="11.45" customHeight="1">
      <c r="A8" s="148"/>
      <c r="B8" s="151" t="s">
        <v>172</v>
      </c>
      <c r="C8" s="151"/>
      <c r="D8" s="160"/>
      <c r="E8" s="312">
        <v>217.3</v>
      </c>
      <c r="F8" s="152"/>
      <c r="G8" s="138">
        <v>147.4</v>
      </c>
      <c r="H8" s="160"/>
      <c r="I8" s="312">
        <v>674.69999999999993</v>
      </c>
      <c r="J8" s="160"/>
      <c r="K8" s="138">
        <v>493</v>
      </c>
      <c r="L8" s="86"/>
      <c r="M8" s="448"/>
      <c r="N8" s="88"/>
    </row>
    <row r="9" spans="1:14" ht="11.45" customHeight="1">
      <c r="A9" s="148"/>
      <c r="B9" s="151" t="s">
        <v>229</v>
      </c>
      <c r="C9" s="151"/>
      <c r="D9" s="160"/>
      <c r="E9" s="138">
        <v>12.922427000000001</v>
      </c>
      <c r="F9" s="152"/>
      <c r="G9" s="138">
        <v>6.2</v>
      </c>
      <c r="H9" s="160"/>
      <c r="I9" s="312">
        <v>20.722427</v>
      </c>
      <c r="J9" s="160"/>
      <c r="K9" s="138">
        <v>30.1</v>
      </c>
      <c r="L9" s="86"/>
      <c r="M9" s="448"/>
      <c r="N9" s="88"/>
    </row>
    <row r="10" spans="1:14" ht="11.45" customHeight="1">
      <c r="A10" s="148"/>
      <c r="B10" s="151" t="s">
        <v>12</v>
      </c>
      <c r="C10" s="151"/>
      <c r="D10" s="160"/>
      <c r="E10" s="138">
        <v>15.894000000000002</v>
      </c>
      <c r="F10" s="152"/>
      <c r="G10" s="138">
        <v>14.3</v>
      </c>
      <c r="H10" s="160"/>
      <c r="I10" s="312">
        <v>57.793999999999997</v>
      </c>
      <c r="J10" s="160"/>
      <c r="K10" s="138">
        <v>46.1</v>
      </c>
      <c r="L10" s="86"/>
      <c r="M10" s="448"/>
      <c r="N10" s="88"/>
    </row>
    <row r="11" spans="1:14" ht="11.45" customHeight="1">
      <c r="A11" s="148"/>
      <c r="B11" s="151" t="s">
        <v>171</v>
      </c>
      <c r="C11" s="151"/>
      <c r="D11" s="160"/>
      <c r="E11" s="312">
        <v>2.5</v>
      </c>
      <c r="F11" s="152"/>
      <c r="G11" s="138">
        <v>1.5</v>
      </c>
      <c r="H11" s="160"/>
      <c r="I11" s="138">
        <v>-2.9000000000000004</v>
      </c>
      <c r="J11" s="160"/>
      <c r="K11" s="138">
        <v>4.5</v>
      </c>
      <c r="L11" s="86"/>
      <c r="M11" s="448"/>
      <c r="N11" s="88"/>
    </row>
    <row r="12" spans="1:14" ht="11.45" customHeight="1">
      <c r="A12" s="148"/>
      <c r="B12" s="151" t="s">
        <v>228</v>
      </c>
      <c r="C12" s="151"/>
      <c r="D12" s="160"/>
      <c r="E12" s="138">
        <v>0.6</v>
      </c>
      <c r="F12" s="152"/>
      <c r="G12" s="138">
        <v>37</v>
      </c>
      <c r="H12" s="160"/>
      <c r="I12" s="138">
        <v>42.9</v>
      </c>
      <c r="J12" s="160"/>
      <c r="K12" s="138">
        <v>24.7</v>
      </c>
      <c r="L12" s="86"/>
      <c r="M12" s="448"/>
      <c r="N12" s="88"/>
    </row>
    <row r="13" spans="1:14" ht="11.45" customHeight="1">
      <c r="A13" s="148"/>
      <c r="B13" s="151" t="s">
        <v>233</v>
      </c>
      <c r="C13" s="151"/>
      <c r="D13" s="160"/>
      <c r="E13" s="312">
        <v>-5.6</v>
      </c>
      <c r="F13" s="152"/>
      <c r="G13" s="138">
        <v>-1.3</v>
      </c>
      <c r="H13" s="160"/>
      <c r="I13" s="138">
        <v>-12.7</v>
      </c>
      <c r="J13" s="160"/>
      <c r="K13" s="138">
        <v>-7.4</v>
      </c>
      <c r="L13" s="86"/>
      <c r="M13" s="448"/>
      <c r="N13" s="88"/>
    </row>
    <row r="14" spans="1:14" ht="11.45" customHeight="1">
      <c r="A14" s="148"/>
      <c r="B14" s="151" t="s">
        <v>80</v>
      </c>
      <c r="C14" s="151"/>
      <c r="D14" s="160"/>
      <c r="E14" s="312">
        <v>11.3</v>
      </c>
      <c r="F14" s="152"/>
      <c r="G14" s="138">
        <v>-6.3</v>
      </c>
      <c r="H14" s="160"/>
      <c r="I14" s="138">
        <v>14.9</v>
      </c>
      <c r="J14" s="160"/>
      <c r="K14" s="138">
        <v>0.7</v>
      </c>
      <c r="L14" s="86"/>
      <c r="M14" s="448"/>
      <c r="N14" s="88"/>
    </row>
    <row r="15" spans="1:14" ht="11.45" customHeight="1">
      <c r="A15" s="148"/>
      <c r="B15" s="151" t="s">
        <v>88</v>
      </c>
      <c r="C15" s="151"/>
      <c r="D15" s="160"/>
      <c r="E15" s="312">
        <v>-38.700000000000003</v>
      </c>
      <c r="F15" s="152"/>
      <c r="G15" s="138">
        <v>34.200000000000003</v>
      </c>
      <c r="H15" s="160"/>
      <c r="I15" s="138">
        <v>-77.300000000000011</v>
      </c>
      <c r="J15" s="160"/>
      <c r="K15" s="138">
        <v>52.2</v>
      </c>
      <c r="L15" s="86"/>
      <c r="M15" s="448"/>
      <c r="N15" s="88"/>
    </row>
    <row r="16" spans="1:14" ht="11.45" customHeight="1">
      <c r="A16" s="148"/>
      <c r="B16" s="151" t="s">
        <v>79</v>
      </c>
      <c r="C16" s="151"/>
      <c r="D16" s="160"/>
      <c r="E16" s="312">
        <v>-2.5</v>
      </c>
      <c r="F16" s="152"/>
      <c r="G16" s="138">
        <v>-0.2</v>
      </c>
      <c r="H16" s="160"/>
      <c r="I16" s="138">
        <v>18.7</v>
      </c>
      <c r="J16" s="160"/>
      <c r="K16" s="138">
        <v>9.9</v>
      </c>
      <c r="L16" s="86"/>
      <c r="M16" s="448"/>
      <c r="N16" s="88"/>
    </row>
    <row r="17" spans="1:14" ht="11.45" customHeight="1">
      <c r="A17" s="148"/>
      <c r="B17" s="151" t="s">
        <v>119</v>
      </c>
      <c r="C17" s="151"/>
      <c r="D17" s="160"/>
      <c r="E17" s="312">
        <v>60.4</v>
      </c>
      <c r="F17" s="152"/>
      <c r="G17" s="138">
        <v>-7.5</v>
      </c>
      <c r="H17" s="160"/>
      <c r="I17" s="138">
        <v>43.399999999999991</v>
      </c>
      <c r="J17" s="160"/>
      <c r="K17" s="138">
        <v>-33</v>
      </c>
      <c r="L17" s="86"/>
      <c r="M17" s="448"/>
      <c r="N17" s="88"/>
    </row>
    <row r="18" spans="1:14" ht="11.45" customHeight="1">
      <c r="A18" s="148"/>
      <c r="B18" s="151" t="s">
        <v>93</v>
      </c>
      <c r="C18" s="151"/>
      <c r="D18" s="160"/>
      <c r="E18" s="312">
        <v>5</v>
      </c>
      <c r="F18" s="152"/>
      <c r="G18" s="138">
        <v>-4.5</v>
      </c>
      <c r="H18" s="160"/>
      <c r="I18" s="138">
        <v>25</v>
      </c>
      <c r="J18" s="160"/>
      <c r="K18" s="138">
        <v>-6.1</v>
      </c>
      <c r="L18" s="86"/>
      <c r="M18" s="448"/>
      <c r="N18" s="88"/>
    </row>
    <row r="19" spans="1:14" ht="11.45" customHeight="1">
      <c r="A19" s="155"/>
      <c r="B19" s="156" t="s">
        <v>155</v>
      </c>
      <c r="C19" s="157"/>
      <c r="D19" s="158"/>
      <c r="E19" s="316">
        <f>SUM(E7:E18)</f>
        <v>84.269220000000018</v>
      </c>
      <c r="F19" s="185"/>
      <c r="G19" s="140">
        <f>SUM(G7:G18)</f>
        <v>64.700000000000017</v>
      </c>
      <c r="H19" s="158"/>
      <c r="I19" s="140">
        <f>SUM(I7:I18)</f>
        <v>281.82922000000002</v>
      </c>
      <c r="J19" s="158"/>
      <c r="K19" s="140">
        <f>SUM(K7:K18)+0.1</f>
        <v>320.89999999999998</v>
      </c>
      <c r="L19" s="87"/>
      <c r="M19" s="447"/>
      <c r="N19" s="88"/>
    </row>
    <row r="20" spans="1:14" ht="11.45" customHeight="1">
      <c r="A20" s="148"/>
      <c r="B20" s="151" t="s">
        <v>78</v>
      </c>
      <c r="C20" s="151"/>
      <c r="D20" s="160"/>
      <c r="E20" s="312">
        <v>-54</v>
      </c>
      <c r="F20" s="152"/>
      <c r="G20" s="138">
        <v>-47.8</v>
      </c>
      <c r="H20" s="160"/>
      <c r="I20" s="138">
        <v>-213.4</v>
      </c>
      <c r="J20" s="160"/>
      <c r="K20" s="138">
        <v>-201</v>
      </c>
      <c r="L20" s="86"/>
      <c r="M20" s="448"/>
      <c r="N20" s="88"/>
    </row>
    <row r="21" spans="1:14" ht="11.45" customHeight="1">
      <c r="A21" s="148"/>
      <c r="B21" s="151" t="s">
        <v>89</v>
      </c>
      <c r="C21" s="151"/>
      <c r="D21" s="160"/>
      <c r="E21" s="312">
        <v>-14.8</v>
      </c>
      <c r="F21" s="152"/>
      <c r="G21" s="138">
        <v>-25.9</v>
      </c>
      <c r="H21" s="160"/>
      <c r="I21" s="138">
        <v>-148.80000000000001</v>
      </c>
      <c r="J21" s="160"/>
      <c r="K21" s="138">
        <v>-218.2</v>
      </c>
      <c r="L21" s="341"/>
      <c r="M21" s="449"/>
      <c r="N21" s="88"/>
    </row>
    <row r="22" spans="1:14" ht="11.45" customHeight="1">
      <c r="A22" s="148"/>
      <c r="B22" s="151" t="s">
        <v>77</v>
      </c>
      <c r="C22" s="146"/>
      <c r="D22" s="160"/>
      <c r="E22" s="312">
        <v>-3.3</v>
      </c>
      <c r="F22" s="152"/>
      <c r="G22" s="138">
        <v>-3.5</v>
      </c>
      <c r="H22" s="160"/>
      <c r="I22" s="138">
        <v>-17</v>
      </c>
      <c r="J22" s="160"/>
      <c r="K22" s="138">
        <v>-11.1</v>
      </c>
      <c r="L22" s="86"/>
      <c r="M22" s="448"/>
      <c r="N22" s="88"/>
    </row>
    <row r="23" spans="1:14" ht="11.45" customHeight="1">
      <c r="A23" s="148"/>
      <c r="B23" s="151" t="s">
        <v>94</v>
      </c>
      <c r="C23" s="123"/>
      <c r="D23" s="160"/>
      <c r="E23" s="312">
        <v>0</v>
      </c>
      <c r="F23" s="152"/>
      <c r="G23" s="138">
        <v>0</v>
      </c>
      <c r="H23" s="160"/>
      <c r="I23" s="138">
        <v>-2.2999999999999998</v>
      </c>
      <c r="J23" s="160"/>
      <c r="K23" s="138">
        <v>-93.1</v>
      </c>
      <c r="L23" s="86"/>
      <c r="M23" s="448"/>
      <c r="N23" s="87"/>
    </row>
    <row r="24" spans="1:14" ht="11.45" customHeight="1">
      <c r="A24" s="148"/>
      <c r="B24" s="123" t="s">
        <v>117</v>
      </c>
      <c r="C24" s="123"/>
      <c r="D24" s="160"/>
      <c r="E24" s="312">
        <v>0</v>
      </c>
      <c r="F24" s="152"/>
      <c r="G24" s="138">
        <v>1</v>
      </c>
      <c r="H24" s="160"/>
      <c r="I24" s="138">
        <v>23.7</v>
      </c>
      <c r="J24" s="160"/>
      <c r="K24" s="138">
        <v>2.5</v>
      </c>
      <c r="L24" s="86"/>
      <c r="M24" s="448"/>
      <c r="N24" s="87"/>
    </row>
    <row r="25" spans="1:14" ht="11.45" customHeight="1">
      <c r="A25" s="161"/>
      <c r="B25" s="151" t="s">
        <v>253</v>
      </c>
      <c r="C25" s="151"/>
      <c r="D25" s="160"/>
      <c r="E25" s="312">
        <v>56.3</v>
      </c>
      <c r="F25" s="152"/>
      <c r="G25" s="138">
        <v>-4.5</v>
      </c>
      <c r="H25" s="160"/>
      <c r="I25" s="138">
        <v>57.699999999999996</v>
      </c>
      <c r="J25" s="160"/>
      <c r="K25" s="138">
        <v>-7.8</v>
      </c>
      <c r="L25" s="86"/>
      <c r="M25" s="448"/>
      <c r="N25" s="88"/>
    </row>
    <row r="26" spans="1:14" ht="11.45" customHeight="1">
      <c r="A26" s="155"/>
      <c r="B26" s="156" t="s">
        <v>116</v>
      </c>
      <c r="C26" s="156"/>
      <c r="D26" s="158"/>
      <c r="E26" s="316">
        <f>SUM(E20:E25)</f>
        <v>-15.799999999999997</v>
      </c>
      <c r="F26" s="185"/>
      <c r="G26" s="140">
        <f>SUM(G20:G25)</f>
        <v>-80.699999999999989</v>
      </c>
      <c r="H26" s="158"/>
      <c r="I26" s="140">
        <f>SUM(I20:I25)</f>
        <v>-300.10000000000008</v>
      </c>
      <c r="J26" s="158"/>
      <c r="K26" s="140">
        <f>SUM(K20:K25)</f>
        <v>-528.69999999999993</v>
      </c>
      <c r="L26" s="87"/>
      <c r="M26" s="447"/>
      <c r="N26" s="88"/>
    </row>
    <row r="27" spans="1:14" ht="11.45" customHeight="1">
      <c r="A27" s="161"/>
      <c r="B27" s="162" t="s">
        <v>100</v>
      </c>
      <c r="C27" s="162"/>
      <c r="D27" s="160"/>
      <c r="E27" s="323">
        <v>-0.2</v>
      </c>
      <c r="F27" s="152"/>
      <c r="G27" s="138">
        <v>-10.4</v>
      </c>
      <c r="H27" s="160"/>
      <c r="I27" s="138">
        <v>76.399999999999991</v>
      </c>
      <c r="J27" s="160"/>
      <c r="K27" s="138">
        <v>102.5</v>
      </c>
      <c r="L27" s="86"/>
      <c r="M27" s="448"/>
      <c r="N27" s="88"/>
    </row>
    <row r="28" spans="1:14" ht="11.45" customHeight="1">
      <c r="A28" s="161"/>
      <c r="B28" s="162" t="s">
        <v>157</v>
      </c>
      <c r="C28" s="162"/>
      <c r="D28" s="163"/>
      <c r="E28" s="323">
        <v>-12.8</v>
      </c>
      <c r="F28" s="139"/>
      <c r="G28" s="138">
        <v>-210</v>
      </c>
      <c r="H28" s="163"/>
      <c r="I28" s="138">
        <v>-51.8</v>
      </c>
      <c r="J28" s="163"/>
      <c r="K28" s="138">
        <v>-235.3</v>
      </c>
      <c r="L28" s="86"/>
      <c r="M28" s="448"/>
      <c r="N28" s="87"/>
    </row>
    <row r="29" spans="1:14" ht="11.45" customHeight="1">
      <c r="A29" s="161"/>
      <c r="B29" s="162" t="s">
        <v>254</v>
      </c>
      <c r="C29" s="162"/>
      <c r="D29" s="163"/>
      <c r="E29" s="323">
        <v>-10</v>
      </c>
      <c r="F29" s="139"/>
      <c r="G29" s="138">
        <v>30</v>
      </c>
      <c r="H29" s="163"/>
      <c r="I29" s="138">
        <v>0</v>
      </c>
      <c r="J29" s="163"/>
      <c r="K29" s="138">
        <v>165</v>
      </c>
      <c r="L29" s="86"/>
      <c r="M29" s="448"/>
      <c r="N29" s="87"/>
    </row>
    <row r="30" spans="1:14" ht="11.45" customHeight="1">
      <c r="A30" s="148"/>
      <c r="B30" s="162" t="s">
        <v>175</v>
      </c>
      <c r="C30" s="123"/>
      <c r="D30" s="160"/>
      <c r="E30" s="312">
        <v>0</v>
      </c>
      <c r="F30" s="153"/>
      <c r="G30" s="138">
        <v>217.1</v>
      </c>
      <c r="H30" s="160"/>
      <c r="I30" s="138">
        <v>35.4</v>
      </c>
      <c r="J30" s="160"/>
      <c r="K30" s="138">
        <v>217.1</v>
      </c>
      <c r="L30" s="86"/>
      <c r="M30" s="448"/>
      <c r="N30" s="91"/>
    </row>
    <row r="31" spans="1:14" ht="11.45" customHeight="1">
      <c r="A31" s="148"/>
      <c r="B31" s="162" t="s">
        <v>76</v>
      </c>
      <c r="C31" s="162"/>
      <c r="D31" s="160"/>
      <c r="E31" s="312">
        <v>-22.2</v>
      </c>
      <c r="F31" s="153"/>
      <c r="G31" s="138">
        <v>-26.3</v>
      </c>
      <c r="H31" s="160"/>
      <c r="I31" s="138">
        <v>-56.3</v>
      </c>
      <c r="J31" s="160"/>
      <c r="K31" s="138">
        <v>-61.4</v>
      </c>
      <c r="L31" s="86"/>
      <c r="M31" s="448"/>
      <c r="N31" s="91"/>
    </row>
    <row r="32" spans="1:14" ht="11.45" customHeight="1">
      <c r="A32" s="155"/>
      <c r="B32" s="156" t="s">
        <v>90</v>
      </c>
      <c r="C32" s="156"/>
      <c r="D32" s="158"/>
      <c r="E32" s="316">
        <f>SUM(E27:E31)</f>
        <v>-45.2</v>
      </c>
      <c r="F32" s="185"/>
      <c r="G32" s="140">
        <f>SUM(G27:G31)</f>
        <v>0.39999999999998792</v>
      </c>
      <c r="H32" s="158"/>
      <c r="I32" s="140">
        <f>SUM(I27:I31)</f>
        <v>3.6999999999999957</v>
      </c>
      <c r="J32" s="158"/>
      <c r="K32" s="140">
        <f>SUM(K27:K31)</f>
        <v>187.89999999999998</v>
      </c>
      <c r="L32" s="87"/>
      <c r="M32" s="447"/>
      <c r="N32" s="88"/>
    </row>
    <row r="33" spans="1:14" ht="11.45" customHeight="1">
      <c r="A33" s="161"/>
      <c r="B33" s="151" t="s">
        <v>158</v>
      </c>
      <c r="C33" s="161"/>
      <c r="D33" s="158"/>
      <c r="E33" s="138">
        <v>22.969220000000018</v>
      </c>
      <c r="F33" s="152"/>
      <c r="G33" s="138">
        <v>-15.59999999999998</v>
      </c>
      <c r="H33" s="158"/>
      <c r="I33" s="138">
        <v>-14.470780000000071</v>
      </c>
      <c r="J33" s="158"/>
      <c r="K33" s="138">
        <v>-19.899999999999999</v>
      </c>
      <c r="L33" s="86"/>
      <c r="M33" s="448"/>
      <c r="N33" s="88"/>
    </row>
    <row r="34" spans="1:14" ht="11.45" customHeight="1">
      <c r="A34" s="161"/>
      <c r="B34" s="151" t="s">
        <v>75</v>
      </c>
      <c r="C34" s="161"/>
      <c r="D34" s="158"/>
      <c r="E34" s="138">
        <v>24.2</v>
      </c>
      <c r="F34" s="152"/>
      <c r="G34" s="138">
        <v>77.3</v>
      </c>
      <c r="H34" s="158"/>
      <c r="I34" s="138">
        <v>61.699999999999996</v>
      </c>
      <c r="J34" s="158"/>
      <c r="K34" s="138">
        <v>81.599999999999994</v>
      </c>
      <c r="L34" s="86"/>
      <c r="M34" s="448"/>
      <c r="N34" s="88"/>
    </row>
    <row r="35" spans="1:14" ht="11.45" customHeight="1" thickBot="1">
      <c r="A35" s="164" t="s">
        <v>74</v>
      </c>
      <c r="B35" s="164"/>
      <c r="C35" s="164"/>
      <c r="D35" s="158"/>
      <c r="E35" s="165">
        <f>SUM(E33:E34)</f>
        <v>47.169220000000017</v>
      </c>
      <c r="F35" s="166"/>
      <c r="G35" s="165">
        <f>SUM(G33:G34)</f>
        <v>61.700000000000017</v>
      </c>
      <c r="H35" s="158"/>
      <c r="I35" s="165">
        <f>SUM(I33:I34)</f>
        <v>47.229219999999927</v>
      </c>
      <c r="J35" s="158"/>
      <c r="K35" s="165">
        <f>SUM(K33:K34)</f>
        <v>61.699999999999996</v>
      </c>
      <c r="L35" s="90"/>
      <c r="M35" s="450"/>
      <c r="N35" s="96"/>
    </row>
    <row r="36" spans="1:14">
      <c r="A36" s="1"/>
      <c r="B36" s="2" t="s">
        <v>0</v>
      </c>
      <c r="C36" s="2"/>
      <c r="D36" s="2"/>
      <c r="E36" s="2"/>
      <c r="F36" s="2"/>
      <c r="G36" s="30"/>
      <c r="H36" s="2"/>
      <c r="I36" s="2"/>
      <c r="J36" s="2"/>
      <c r="K36" s="2"/>
      <c r="L36" s="2"/>
      <c r="M36" s="2"/>
      <c r="N36" s="2"/>
    </row>
    <row r="37" spans="1:14">
      <c r="A37" s="38"/>
      <c r="B37" s="38"/>
      <c r="C37" s="38" t="s">
        <v>105</v>
      </c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</row>
    <row r="38" spans="1:14">
      <c r="A38" s="38"/>
      <c r="B38" s="38"/>
      <c r="C38" s="38"/>
      <c r="D38" s="38"/>
      <c r="E38" s="38"/>
      <c r="F38" s="38"/>
    </row>
    <row r="39" spans="1:14">
      <c r="A39" s="38"/>
      <c r="B39" s="38"/>
      <c r="C39" s="151"/>
      <c r="D39" s="38"/>
      <c r="E39" s="38"/>
      <c r="F39" s="38"/>
    </row>
    <row r="40" spans="1:14">
      <c r="A40" s="38"/>
      <c r="B40" s="38"/>
      <c r="C40" s="38"/>
      <c r="D40" s="38"/>
      <c r="E40" s="38"/>
      <c r="F40" s="38"/>
    </row>
    <row r="41" spans="1:14">
      <c r="A41" s="38"/>
      <c r="B41" s="38"/>
      <c r="C41" s="38"/>
      <c r="D41" s="38"/>
      <c r="E41" s="38"/>
      <c r="F41" s="38"/>
    </row>
    <row r="42" spans="1:14">
      <c r="A42" s="38"/>
      <c r="B42" s="38"/>
      <c r="C42" s="38"/>
      <c r="D42" s="38"/>
      <c r="E42" s="38"/>
      <c r="F42" s="38"/>
    </row>
    <row r="43" spans="1:14">
      <c r="A43" s="38"/>
      <c r="B43" s="38"/>
      <c r="C43" s="38"/>
      <c r="D43" s="38"/>
      <c r="E43" s="38"/>
      <c r="F43" s="38"/>
    </row>
    <row r="44" spans="1:14">
      <c r="A44" s="38"/>
      <c r="B44" s="38"/>
      <c r="C44" s="38"/>
      <c r="D44" s="38"/>
      <c r="E44" s="38"/>
      <c r="F44" s="38"/>
    </row>
    <row r="45" spans="1:14">
      <c r="A45" s="38"/>
      <c r="B45" s="38"/>
      <c r="C45" s="38"/>
      <c r="D45" s="38"/>
      <c r="E45" s="38"/>
      <c r="F45" s="38"/>
    </row>
    <row r="46" spans="1:14">
      <c r="A46" s="38"/>
      <c r="B46" s="38"/>
      <c r="C46" s="38"/>
      <c r="D46" s="38"/>
      <c r="E46" s="38"/>
      <c r="F46" s="38"/>
    </row>
    <row r="47" spans="1:14">
      <c r="A47" s="38"/>
      <c r="B47" s="38"/>
      <c r="C47" s="38"/>
      <c r="D47" s="38"/>
      <c r="E47" s="38"/>
      <c r="F47" s="38"/>
    </row>
    <row r="48" spans="1:14">
      <c r="A48" s="38"/>
      <c r="B48" s="38"/>
      <c r="C48" s="38"/>
      <c r="D48" s="38"/>
      <c r="E48" s="38"/>
      <c r="F48" s="38"/>
    </row>
    <row r="49" spans="1:14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</row>
    <row r="50" spans="1:14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</row>
    <row r="51" spans="1:14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</row>
    <row r="52" spans="1:14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</row>
    <row r="53" spans="1:14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</row>
    <row r="54" spans="1:14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</row>
    <row r="55" spans="1:14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</row>
    <row r="56" spans="1:14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</row>
    <row r="57" spans="1:14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</row>
    <row r="58" spans="1:14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</row>
    <row r="59" spans="1:14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</row>
    <row r="60" spans="1:14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</row>
    <row r="61" spans="1:14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</row>
    <row r="62" spans="1:14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</row>
    <row r="63" spans="1:14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</row>
    <row r="64" spans="1:14">
      <c r="M64" s="38"/>
    </row>
  </sheetData>
  <mergeCells count="6">
    <mergeCell ref="J5:K5"/>
    <mergeCell ref="A1:K1"/>
    <mergeCell ref="E3:G3"/>
    <mergeCell ref="E4:G4"/>
    <mergeCell ref="I3:K3"/>
    <mergeCell ref="I4:K4"/>
  </mergeCells>
  <printOptions horizontalCentered="1"/>
  <pageMargins left="0.51181102362204722" right="0.23622047244094491" top="0.39370078740157483" bottom="0.51181102362204722" header="0.31496062992125984" footer="0.23622047244094491"/>
  <pageSetup paperSize="9" scale="83" orientation="portrait" r:id="rId1"/>
  <headerFooter alignWithMargins="0"/>
  <colBreaks count="1" manualBreakCount="1">
    <brk id="12" max="3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Z29"/>
  <sheetViews>
    <sheetView showGridLines="0" zoomScaleNormal="100" workbookViewId="0">
      <selection sqref="A1:N1"/>
    </sheetView>
  </sheetViews>
  <sheetFormatPr defaultColWidth="9.140625" defaultRowHeight="12.75"/>
  <cols>
    <col min="1" max="1" width="2.5703125" style="40" customWidth="1"/>
    <col min="2" max="2" width="41.5703125" style="40" customWidth="1"/>
    <col min="3" max="3" width="1.7109375" style="40" customWidth="1"/>
    <col min="4" max="4" width="9.5703125" style="40" customWidth="1"/>
    <col min="5" max="5" width="1.7109375" style="40" customWidth="1"/>
    <col min="6" max="6" width="8.85546875" style="40" customWidth="1"/>
    <col min="7" max="7" width="1.7109375" style="40" customWidth="1"/>
    <col min="8" max="8" width="8.7109375" style="40" customWidth="1"/>
    <col min="9" max="9" width="1.7109375" style="40" customWidth="1"/>
    <col min="10" max="10" width="10.85546875" style="40" bestFit="1" customWidth="1"/>
    <col min="11" max="11" width="1.7109375" style="40" customWidth="1"/>
    <col min="12" max="12" width="12.85546875" style="40" customWidth="1"/>
    <col min="13" max="13" width="1.7109375" style="40" customWidth="1"/>
    <col min="14" max="14" width="9.28515625" style="40" customWidth="1"/>
    <col min="15" max="15" width="1.7109375" style="40" customWidth="1"/>
    <col min="16" max="16" width="11.7109375" style="40" customWidth="1"/>
    <col min="17" max="17" width="10.5703125" style="40" bestFit="1" customWidth="1"/>
    <col min="18" max="18" width="9.140625" style="40"/>
    <col min="19" max="19" width="11.140625" style="40" bestFit="1" customWidth="1"/>
    <col min="20" max="16384" width="9.140625" style="40"/>
  </cols>
  <sheetData>
    <row r="1" spans="1:26" s="1" customFormat="1" ht="18.75">
      <c r="A1" s="482" t="s">
        <v>114</v>
      </c>
      <c r="B1" s="482"/>
      <c r="C1" s="482"/>
      <c r="D1" s="482"/>
      <c r="E1" s="482"/>
      <c r="F1" s="482"/>
      <c r="G1" s="482"/>
      <c r="H1" s="482"/>
      <c r="I1" s="482"/>
      <c r="J1" s="482"/>
      <c r="K1" s="482"/>
      <c r="L1" s="482"/>
      <c r="M1" s="482"/>
      <c r="N1" s="482"/>
      <c r="O1" s="95"/>
      <c r="P1" s="95"/>
      <c r="Q1" s="95"/>
      <c r="R1" s="9"/>
      <c r="S1" s="103"/>
      <c r="T1" s="8"/>
      <c r="U1" s="8"/>
      <c r="V1" s="8"/>
      <c r="W1" s="111"/>
      <c r="X1" s="8"/>
      <c r="Y1" s="8"/>
      <c r="Z1" s="8"/>
    </row>
    <row r="2" spans="1:26" s="1" customFormat="1" ht="11.25" customHeight="1" thickBot="1">
      <c r="A2" s="167"/>
      <c r="B2" s="167"/>
      <c r="C2" s="167"/>
      <c r="D2" s="167"/>
      <c r="E2" s="167"/>
      <c r="F2" s="180"/>
      <c r="G2" s="180"/>
      <c r="H2" s="181"/>
      <c r="I2" s="181"/>
      <c r="J2" s="181"/>
      <c r="K2" s="269"/>
      <c r="L2" s="269"/>
      <c r="M2" s="270"/>
      <c r="N2" s="270"/>
      <c r="O2" s="77"/>
      <c r="P2" s="77"/>
      <c r="Q2" s="77"/>
      <c r="R2" s="19"/>
      <c r="S2" s="105"/>
      <c r="T2" s="8"/>
      <c r="U2" s="8"/>
      <c r="V2" s="8"/>
      <c r="W2" s="111"/>
      <c r="X2" s="8"/>
      <c r="Y2" s="8"/>
      <c r="Z2" s="8"/>
    </row>
    <row r="3" spans="1:26" ht="18.75">
      <c r="A3" s="338" t="s">
        <v>245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</row>
    <row r="4" spans="1:26" ht="11.45" customHeight="1">
      <c r="A4" s="48" t="s">
        <v>0</v>
      </c>
      <c r="B4" s="48"/>
      <c r="C4" s="48"/>
      <c r="D4" s="487" t="s">
        <v>81</v>
      </c>
      <c r="E4" s="487"/>
      <c r="F4" s="487"/>
      <c r="G4" s="487"/>
      <c r="H4" s="487"/>
      <c r="I4" s="487"/>
      <c r="J4" s="487"/>
      <c r="K4" s="487"/>
      <c r="L4" s="487"/>
      <c r="M4" s="127"/>
      <c r="N4" s="127"/>
      <c r="O4" s="48"/>
      <c r="P4" s="48"/>
    </row>
    <row r="5" spans="1:26" ht="11.45" customHeight="1">
      <c r="A5" s="38"/>
      <c r="B5" s="38"/>
      <c r="C5" s="39"/>
      <c r="D5" s="128" t="s">
        <v>243</v>
      </c>
      <c r="E5" s="128"/>
      <c r="F5" s="129" t="s">
        <v>55</v>
      </c>
      <c r="G5" s="129"/>
      <c r="H5" s="128" t="s">
        <v>54</v>
      </c>
      <c r="I5" s="130"/>
      <c r="J5" s="128"/>
      <c r="K5" s="128" t="s">
        <v>0</v>
      </c>
      <c r="L5" s="129" t="s">
        <v>110</v>
      </c>
      <c r="M5" s="129"/>
      <c r="N5" s="129"/>
      <c r="O5" s="64"/>
      <c r="P5" s="65"/>
      <c r="Q5" s="38"/>
      <c r="R5" s="38"/>
      <c r="S5" s="38"/>
      <c r="V5" s="38"/>
    </row>
    <row r="6" spans="1:26" ht="11.45" customHeight="1">
      <c r="A6" s="38"/>
      <c r="B6" s="38"/>
      <c r="C6" s="39"/>
      <c r="D6" s="131" t="s">
        <v>47</v>
      </c>
      <c r="E6" s="131"/>
      <c r="F6" s="129" t="s">
        <v>52</v>
      </c>
      <c r="G6" s="129"/>
      <c r="H6" s="128" t="s">
        <v>51</v>
      </c>
      <c r="I6" s="130"/>
      <c r="J6" s="128" t="s">
        <v>53</v>
      </c>
      <c r="K6" s="128" t="s">
        <v>0</v>
      </c>
      <c r="L6" s="129" t="s">
        <v>111</v>
      </c>
      <c r="M6" s="129"/>
      <c r="N6" s="129" t="s">
        <v>49</v>
      </c>
      <c r="O6" s="64"/>
      <c r="P6" s="64"/>
      <c r="Q6" s="38"/>
      <c r="R6" s="38"/>
      <c r="S6" s="57"/>
      <c r="V6" s="38"/>
    </row>
    <row r="7" spans="1:26" ht="11.45" customHeight="1">
      <c r="A7" s="126" t="s">
        <v>97</v>
      </c>
      <c r="B7" s="60"/>
      <c r="C7" s="39"/>
      <c r="D7" s="132" t="s">
        <v>48</v>
      </c>
      <c r="E7" s="133"/>
      <c r="F7" s="132" t="s">
        <v>48</v>
      </c>
      <c r="G7" s="134"/>
      <c r="H7" s="132" t="s">
        <v>47</v>
      </c>
      <c r="I7" s="134"/>
      <c r="J7" s="419" t="s">
        <v>50</v>
      </c>
      <c r="K7" s="133" t="s">
        <v>0</v>
      </c>
      <c r="L7" s="132" t="s">
        <v>112</v>
      </c>
      <c r="M7" s="134"/>
      <c r="N7" s="132" t="s">
        <v>46</v>
      </c>
      <c r="O7" s="62"/>
      <c r="P7" s="63"/>
      <c r="Q7" s="38"/>
      <c r="R7" s="38"/>
      <c r="S7" s="57"/>
      <c r="T7" s="38"/>
      <c r="U7" s="38"/>
      <c r="V7" s="38"/>
    </row>
    <row r="8" spans="1:26" s="59" customFormat="1" ht="15" customHeight="1">
      <c r="A8" s="121" t="s">
        <v>179</v>
      </c>
      <c r="B8" s="121"/>
      <c r="C8" s="44"/>
      <c r="D8" s="136">
        <v>104</v>
      </c>
      <c r="E8" s="136">
        <v>0</v>
      </c>
      <c r="F8" s="136">
        <v>-1.1000000000000001</v>
      </c>
      <c r="G8" s="136">
        <v>0</v>
      </c>
      <c r="H8" s="136">
        <v>622.79999999999995</v>
      </c>
      <c r="I8" s="136">
        <v>0</v>
      </c>
      <c r="J8" s="136">
        <v>799.9</v>
      </c>
      <c r="K8" s="136">
        <v>0</v>
      </c>
      <c r="L8" s="136">
        <v>-61.9</v>
      </c>
      <c r="M8" s="136"/>
      <c r="N8" s="137">
        <v>1463.6999999999998</v>
      </c>
      <c r="O8" s="108"/>
      <c r="P8" s="90"/>
      <c r="Q8" s="44"/>
      <c r="R8" s="44"/>
      <c r="S8" s="420"/>
      <c r="T8" s="44"/>
      <c r="U8" s="44"/>
      <c r="V8" s="44"/>
    </row>
    <row r="9" spans="1:26" s="45" customFormat="1" ht="11.45" customHeight="1">
      <c r="A9" s="122"/>
      <c r="B9" s="123" t="s">
        <v>45</v>
      </c>
      <c r="C9" s="46"/>
      <c r="D9" s="138">
        <v>0</v>
      </c>
      <c r="E9" s="138"/>
      <c r="F9" s="138">
        <v>0</v>
      </c>
      <c r="G9" s="138"/>
      <c r="H9" s="138">
        <v>0</v>
      </c>
      <c r="I9" s="138"/>
      <c r="J9" s="138">
        <v>-293.89999999999998</v>
      </c>
      <c r="K9" s="138"/>
      <c r="L9" s="138">
        <v>-33.6</v>
      </c>
      <c r="M9" s="138"/>
      <c r="N9" s="139">
        <f>SUM(D9:L9)</f>
        <v>-327.5</v>
      </c>
      <c r="O9" s="106"/>
      <c r="P9" s="87"/>
      <c r="Q9" s="61"/>
      <c r="R9" s="47"/>
      <c r="S9" s="120"/>
      <c r="T9" s="47"/>
      <c r="U9" s="47"/>
      <c r="V9" s="47"/>
    </row>
    <row r="10" spans="1:26" s="45" customFormat="1" ht="11.45" customHeight="1">
      <c r="A10" s="122"/>
      <c r="B10" s="123" t="s">
        <v>250</v>
      </c>
      <c r="C10" s="46"/>
      <c r="D10" s="138">
        <v>29.7</v>
      </c>
      <c r="E10" s="138"/>
      <c r="F10" s="138"/>
      <c r="G10" s="138"/>
      <c r="H10" s="138">
        <v>187.4</v>
      </c>
      <c r="I10" s="138"/>
      <c r="J10" s="138">
        <v>0</v>
      </c>
      <c r="K10" s="138"/>
      <c r="L10" s="138">
        <v>0</v>
      </c>
      <c r="M10" s="138"/>
      <c r="N10" s="139">
        <f>SUM(D10:L10)</f>
        <v>217.1</v>
      </c>
      <c r="O10" s="106"/>
      <c r="P10" s="87"/>
      <c r="Q10" s="61"/>
      <c r="R10" s="47"/>
      <c r="S10" s="120"/>
      <c r="T10" s="47"/>
      <c r="U10" s="47"/>
      <c r="V10" s="47"/>
    </row>
    <row r="11" spans="1:26" s="45" customFormat="1" ht="11.45" customHeight="1">
      <c r="A11" s="122"/>
      <c r="B11" s="123" t="s">
        <v>242</v>
      </c>
      <c r="C11" s="46"/>
      <c r="D11" s="138">
        <v>0</v>
      </c>
      <c r="E11" s="138"/>
      <c r="F11" s="138">
        <v>0.3</v>
      </c>
      <c r="G11" s="138"/>
      <c r="H11" s="138">
        <v>6.1</v>
      </c>
      <c r="I11" s="138" t="s">
        <v>0</v>
      </c>
      <c r="J11" s="138">
        <v>-0.3</v>
      </c>
      <c r="K11" s="138"/>
      <c r="L11" s="138">
        <v>0</v>
      </c>
      <c r="M11" s="138"/>
      <c r="N11" s="139">
        <f>SUM(D11:L11)</f>
        <v>6.1</v>
      </c>
      <c r="O11" s="106"/>
      <c r="P11" s="87"/>
      <c r="Q11" s="61"/>
      <c r="R11" s="47"/>
      <c r="S11" s="47"/>
      <c r="T11" s="47"/>
      <c r="U11" s="47"/>
      <c r="V11" s="47"/>
    </row>
    <row r="12" spans="1:26" s="59" customFormat="1" ht="16.5" customHeight="1">
      <c r="A12" s="125" t="s">
        <v>246</v>
      </c>
      <c r="B12" s="125"/>
      <c r="C12" s="121"/>
      <c r="D12" s="140">
        <f t="shared" ref="D12:N12" si="0">SUM(D8:D11)</f>
        <v>133.69999999999999</v>
      </c>
      <c r="E12" s="140">
        <f t="shared" si="0"/>
        <v>0</v>
      </c>
      <c r="F12" s="140">
        <f t="shared" si="0"/>
        <v>-0.8</v>
      </c>
      <c r="G12" s="140">
        <f t="shared" si="0"/>
        <v>0</v>
      </c>
      <c r="H12" s="140">
        <f t="shared" si="0"/>
        <v>816.3</v>
      </c>
      <c r="I12" s="140">
        <f t="shared" si="0"/>
        <v>0</v>
      </c>
      <c r="J12" s="140">
        <f t="shared" si="0"/>
        <v>505.7</v>
      </c>
      <c r="K12" s="140">
        <f t="shared" si="0"/>
        <v>0</v>
      </c>
      <c r="L12" s="140">
        <f t="shared" si="0"/>
        <v>-95.5</v>
      </c>
      <c r="M12" s="140">
        <f t="shared" si="0"/>
        <v>0</v>
      </c>
      <c r="N12" s="140">
        <f t="shared" si="0"/>
        <v>1359.3999999999996</v>
      </c>
      <c r="O12" s="90"/>
      <c r="P12" s="89"/>
      <c r="Q12" s="44"/>
      <c r="R12" s="44"/>
      <c r="S12" s="44"/>
      <c r="T12" s="44"/>
      <c r="U12" s="44"/>
      <c r="V12" s="44"/>
    </row>
    <row r="13" spans="1:26" s="59" customFormat="1" ht="16.5" customHeight="1">
      <c r="A13" s="121"/>
      <c r="B13" s="121"/>
      <c r="C13" s="121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90"/>
      <c r="P13" s="89"/>
      <c r="Q13" s="44"/>
      <c r="R13" s="44"/>
      <c r="S13" s="44"/>
      <c r="T13" s="44"/>
      <c r="U13" s="44"/>
      <c r="V13" s="44"/>
    </row>
    <row r="14" spans="1:26" s="59" customFormat="1" ht="11.45" customHeight="1">
      <c r="A14" s="338" t="s">
        <v>247</v>
      </c>
      <c r="B14" s="44"/>
      <c r="C14" s="44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44"/>
      <c r="R14" s="44"/>
      <c r="S14" s="44"/>
      <c r="T14" s="44"/>
      <c r="U14" s="44"/>
      <c r="V14" s="44"/>
    </row>
    <row r="15" spans="1:26" ht="11.45" customHeight="1">
      <c r="A15" s="48" t="s">
        <v>0</v>
      </c>
      <c r="B15" s="48"/>
      <c r="C15" s="48"/>
      <c r="D15" s="487" t="s">
        <v>81</v>
      </c>
      <c r="E15" s="487"/>
      <c r="F15" s="487"/>
      <c r="G15" s="487"/>
      <c r="H15" s="487"/>
      <c r="I15" s="487"/>
      <c r="J15" s="487"/>
      <c r="K15" s="487"/>
      <c r="L15" s="487"/>
      <c r="M15" s="127"/>
      <c r="N15" s="127"/>
      <c r="O15" s="48"/>
      <c r="P15" s="48"/>
    </row>
    <row r="16" spans="1:26" ht="11.45" customHeight="1">
      <c r="A16" s="38"/>
      <c r="B16" s="38"/>
      <c r="C16" s="39"/>
      <c r="D16" s="128" t="s">
        <v>243</v>
      </c>
      <c r="E16" s="128"/>
      <c r="F16" s="129" t="s">
        <v>55</v>
      </c>
      <c r="G16" s="129"/>
      <c r="H16" s="128" t="s">
        <v>54</v>
      </c>
      <c r="I16" s="130"/>
      <c r="J16" s="128"/>
      <c r="K16" s="128" t="s">
        <v>0</v>
      </c>
      <c r="L16" s="129" t="s">
        <v>110</v>
      </c>
      <c r="M16" s="129"/>
      <c r="N16" s="129"/>
      <c r="O16" s="64"/>
      <c r="P16" s="65"/>
      <c r="Q16" s="38"/>
      <c r="R16" s="38"/>
      <c r="S16" s="38"/>
      <c r="V16" s="38"/>
    </row>
    <row r="17" spans="1:22" ht="11.45" customHeight="1">
      <c r="A17" s="38"/>
      <c r="B17" s="38"/>
      <c r="C17" s="39"/>
      <c r="D17" s="131" t="s">
        <v>47</v>
      </c>
      <c r="E17" s="131"/>
      <c r="F17" s="129" t="s">
        <v>52</v>
      </c>
      <c r="G17" s="129"/>
      <c r="H17" s="128" t="s">
        <v>51</v>
      </c>
      <c r="I17" s="130"/>
      <c r="J17" s="128" t="s">
        <v>53</v>
      </c>
      <c r="K17" s="128" t="s">
        <v>0</v>
      </c>
      <c r="L17" s="129" t="s">
        <v>111</v>
      </c>
      <c r="M17" s="129"/>
      <c r="N17" s="129" t="s">
        <v>49</v>
      </c>
      <c r="O17" s="64"/>
      <c r="P17" s="64"/>
      <c r="Q17" s="38"/>
      <c r="R17" s="38"/>
      <c r="S17" s="112"/>
      <c r="V17" s="38"/>
    </row>
    <row r="18" spans="1:22" ht="11.45" customHeight="1">
      <c r="A18" s="126" t="s">
        <v>97</v>
      </c>
      <c r="B18" s="60"/>
      <c r="C18" s="39"/>
      <c r="D18" s="132" t="s">
        <v>48</v>
      </c>
      <c r="E18" s="133"/>
      <c r="F18" s="132" t="s">
        <v>48</v>
      </c>
      <c r="G18" s="134"/>
      <c r="H18" s="132" t="s">
        <v>47</v>
      </c>
      <c r="I18" s="134"/>
      <c r="J18" s="135" t="s">
        <v>50</v>
      </c>
      <c r="K18" s="133" t="s">
        <v>0</v>
      </c>
      <c r="L18" s="132" t="s">
        <v>112</v>
      </c>
      <c r="M18" s="134"/>
      <c r="N18" s="132" t="s">
        <v>46</v>
      </c>
      <c r="O18" s="62"/>
      <c r="P18" s="63"/>
      <c r="Q18" s="38"/>
      <c r="R18" s="38"/>
      <c r="S18" s="112"/>
      <c r="T18" s="38"/>
      <c r="U18" s="38"/>
      <c r="V18" s="38"/>
    </row>
    <row r="19" spans="1:22" s="59" customFormat="1" ht="14.25" customHeight="1">
      <c r="A19" s="121" t="s">
        <v>230</v>
      </c>
      <c r="B19" s="121"/>
      <c r="C19" s="121"/>
      <c r="D19" s="136">
        <v>133.69999999999999</v>
      </c>
      <c r="E19" s="136">
        <v>0</v>
      </c>
      <c r="F19" s="136">
        <v>-0.8</v>
      </c>
      <c r="G19" s="136">
        <v>0</v>
      </c>
      <c r="H19" s="136">
        <v>816.3</v>
      </c>
      <c r="I19" s="136">
        <v>0</v>
      </c>
      <c r="J19" s="136">
        <v>505.7</v>
      </c>
      <c r="K19" s="136">
        <v>0</v>
      </c>
      <c r="L19" s="136">
        <v>-95.5</v>
      </c>
      <c r="M19" s="137"/>
      <c r="N19" s="137">
        <f>SUM(D19:L19)</f>
        <v>1359.3999999999999</v>
      </c>
      <c r="O19" s="90"/>
      <c r="P19" s="89"/>
      <c r="Q19"/>
      <c r="R19" s="89"/>
      <c r="S19" s="89"/>
      <c r="T19" s="44"/>
      <c r="U19" s="44"/>
      <c r="V19" s="44"/>
    </row>
    <row r="20" spans="1:22" s="45" customFormat="1" ht="11.45" customHeight="1">
      <c r="A20" s="122"/>
      <c r="B20" s="123" t="s">
        <v>45</v>
      </c>
      <c r="C20" s="122"/>
      <c r="D20" s="139">
        <v>0</v>
      </c>
      <c r="E20" s="139"/>
      <c r="F20" s="139">
        <v>0</v>
      </c>
      <c r="G20" s="139"/>
      <c r="H20" s="139">
        <v>0</v>
      </c>
      <c r="I20" s="139"/>
      <c r="J20" s="139">
        <f>'IS &amp; OCI'!J23</f>
        <v>-523.38720699999988</v>
      </c>
      <c r="K20" s="139"/>
      <c r="L20" s="139">
        <f>'IS &amp; OCI'!J28</f>
        <v>3.5999999999999983</v>
      </c>
      <c r="M20" s="139"/>
      <c r="N20" s="139">
        <f>SUM(D20:L20)</f>
        <v>-519.78720699999985</v>
      </c>
      <c r="O20" s="87"/>
      <c r="P20" s="87"/>
      <c r="Q20"/>
      <c r="R20" s="87"/>
      <c r="S20" s="87"/>
      <c r="T20" s="47"/>
      <c r="U20" s="47"/>
      <c r="V20" s="47"/>
    </row>
    <row r="21" spans="1:22" s="45" customFormat="1" ht="11.45" customHeight="1">
      <c r="A21" s="122"/>
      <c r="B21" s="123" t="s">
        <v>250</v>
      </c>
      <c r="C21" s="46"/>
      <c r="D21" s="138">
        <v>4.8</v>
      </c>
      <c r="E21" s="138"/>
      <c r="F21" s="138">
        <v>0</v>
      </c>
      <c r="G21" s="138"/>
      <c r="H21" s="138">
        <v>30.6</v>
      </c>
      <c r="I21" s="138"/>
      <c r="J21" s="138">
        <v>0</v>
      </c>
      <c r="K21" s="138"/>
      <c r="L21" s="138">
        <v>0</v>
      </c>
      <c r="M21" s="138"/>
      <c r="N21" s="139">
        <f t="shared" ref="N21" si="1">SUM(D21:L21)</f>
        <v>35.4</v>
      </c>
      <c r="O21" s="106"/>
      <c r="P21" s="87"/>
      <c r="Q21"/>
      <c r="R21" s="87"/>
      <c r="S21" s="87"/>
      <c r="T21" s="47"/>
      <c r="U21" s="47"/>
      <c r="V21" s="47"/>
    </row>
    <row r="22" spans="1:22" s="45" customFormat="1" ht="11.45" customHeight="1">
      <c r="A22" s="122"/>
      <c r="B22" s="124" t="s">
        <v>242</v>
      </c>
      <c r="C22" s="122"/>
      <c r="D22" s="139">
        <v>0</v>
      </c>
      <c r="E22" s="139"/>
      <c r="F22" s="139">
        <v>0.8</v>
      </c>
      <c r="G22" s="139"/>
      <c r="H22" s="139">
        <v>4.5</v>
      </c>
      <c r="I22" s="139" t="s">
        <v>0</v>
      </c>
      <c r="J22" s="139">
        <v>-0.8</v>
      </c>
      <c r="K22" s="139"/>
      <c r="L22" s="139">
        <v>0</v>
      </c>
      <c r="M22" s="139"/>
      <c r="N22" s="139">
        <f t="shared" ref="N22" si="2">SUM(D22:L22)</f>
        <v>4.5</v>
      </c>
      <c r="O22" s="87"/>
      <c r="P22" s="87"/>
      <c r="Q22"/>
      <c r="R22" s="87"/>
      <c r="S22" s="87"/>
      <c r="T22" s="47"/>
      <c r="U22" s="47"/>
      <c r="V22" s="47"/>
    </row>
    <row r="23" spans="1:22" s="59" customFormat="1" ht="14.25" customHeight="1">
      <c r="A23" s="125" t="s">
        <v>248</v>
      </c>
      <c r="B23" s="125"/>
      <c r="C23" s="121"/>
      <c r="D23" s="140">
        <f t="shared" ref="D23:L23" si="3">SUM(D19:D22)</f>
        <v>138.5</v>
      </c>
      <c r="E23" s="140">
        <f t="shared" si="3"/>
        <v>0</v>
      </c>
      <c r="F23" s="140">
        <f t="shared" si="3"/>
        <v>0</v>
      </c>
      <c r="G23" s="140">
        <f t="shared" si="3"/>
        <v>0</v>
      </c>
      <c r="H23" s="140">
        <f t="shared" si="3"/>
        <v>851.4</v>
      </c>
      <c r="I23" s="140">
        <f t="shared" si="3"/>
        <v>0</v>
      </c>
      <c r="J23" s="140">
        <f t="shared" si="3"/>
        <v>-18.487206999999888</v>
      </c>
      <c r="K23" s="140">
        <f t="shared" si="3"/>
        <v>0</v>
      </c>
      <c r="L23" s="140">
        <f t="shared" si="3"/>
        <v>-91.9</v>
      </c>
      <c r="M23" s="137"/>
      <c r="N23" s="140">
        <f>SUM(D23:L23)</f>
        <v>879.5127930000001</v>
      </c>
      <c r="O23" s="90"/>
      <c r="P23" s="89"/>
      <c r="Q23"/>
      <c r="R23" s="89"/>
      <c r="S23" s="89"/>
      <c r="T23" s="44"/>
      <c r="U23" s="44"/>
      <c r="V23" s="44"/>
    </row>
    <row r="24" spans="1:22" s="59" customFormat="1" ht="11.45" customHeight="1">
      <c r="A24" s="416"/>
      <c r="B24" s="121"/>
      <c r="C24" s="121"/>
      <c r="D24" s="417"/>
      <c r="E24" s="417"/>
      <c r="F24" s="417"/>
      <c r="G24" s="417"/>
      <c r="H24" s="417"/>
      <c r="I24" s="417"/>
      <c r="J24" s="417"/>
      <c r="K24" s="417"/>
      <c r="L24" s="417"/>
      <c r="M24" s="417"/>
      <c r="N24" s="417"/>
      <c r="O24" s="418"/>
      <c r="P24" s="418"/>
      <c r="Q24" s="418"/>
      <c r="R24" s="418"/>
      <c r="S24" s="418"/>
      <c r="T24" s="44"/>
      <c r="U24" s="44"/>
      <c r="V24" s="44"/>
    </row>
    <row r="27" spans="1:22">
      <c r="N27"/>
    </row>
    <row r="28" spans="1:22">
      <c r="N28"/>
    </row>
    <row r="29" spans="1:22">
      <c r="N29" s="466"/>
    </row>
  </sheetData>
  <mergeCells count="3">
    <mergeCell ref="D4:L4"/>
    <mergeCell ref="D15:L15"/>
    <mergeCell ref="A1:N1"/>
  </mergeCells>
  <pageMargins left="0.5" right="0.25" top="0.39369999999999999" bottom="0.25" header="0.31490000000000001" footer="0.23619999999999999"/>
  <pageSetup scale="86" orientation="portrait" r:id="rId1"/>
  <ignoredErrors>
    <ignoredError sqref="N22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W290"/>
  <sheetViews>
    <sheetView showGridLines="0" tabSelected="1" zoomScale="110" zoomScaleNormal="110" zoomScaleSheetLayoutView="80" workbookViewId="0">
      <selection activeCell="B1" sqref="B1"/>
    </sheetView>
  </sheetViews>
  <sheetFormatPr defaultColWidth="9.140625" defaultRowHeight="12.75"/>
  <cols>
    <col min="1" max="1" width="2.5703125" style="38" customWidth="1"/>
    <col min="2" max="2" width="59.140625" style="38" customWidth="1"/>
    <col min="3" max="3" width="1.7109375" style="38" customWidth="1"/>
    <col min="4" max="4" width="10.7109375" style="38" customWidth="1"/>
    <col min="5" max="5" width="1.7109375" style="38" customWidth="1"/>
    <col min="6" max="6" width="11.7109375" style="38" customWidth="1"/>
    <col min="7" max="7" width="1.7109375" style="38" customWidth="1"/>
    <col min="8" max="8" width="12.140625" style="38" customWidth="1"/>
    <col min="9" max="9" width="1.7109375" style="38" customWidth="1"/>
    <col min="10" max="10" width="13.7109375" style="38" customWidth="1"/>
    <col min="11" max="11" width="1.7109375" style="38" customWidth="1"/>
    <col min="12" max="12" width="12.42578125" style="38" customWidth="1"/>
    <col min="13" max="13" width="10.140625" style="38" customWidth="1"/>
    <col min="14" max="15" width="9.140625" style="38" customWidth="1"/>
    <col min="16" max="16" width="9.140625" style="38"/>
    <col min="17" max="17" width="13.85546875" style="38" bestFit="1" customWidth="1"/>
    <col min="18" max="16384" width="9.140625" style="38"/>
  </cols>
  <sheetData>
    <row r="1" spans="1:23" s="1" customFormat="1" ht="18.75">
      <c r="A1" s="337" t="s">
        <v>249</v>
      </c>
      <c r="B1" s="336"/>
      <c r="C1" s="336"/>
      <c r="D1" s="336"/>
      <c r="E1" s="336"/>
      <c r="F1" s="336"/>
      <c r="G1" s="336"/>
      <c r="H1" s="336"/>
      <c r="I1" s="336"/>
      <c r="J1" s="421"/>
      <c r="K1" s="421"/>
      <c r="L1" s="421"/>
      <c r="M1" s="95"/>
      <c r="N1" s="95"/>
      <c r="O1" s="9"/>
      <c r="P1" s="103"/>
      <c r="Q1" s="8"/>
      <c r="R1" s="8"/>
      <c r="S1" s="8"/>
      <c r="T1" s="111"/>
      <c r="U1" s="8"/>
      <c r="V1" s="8"/>
      <c r="W1" s="8"/>
    </row>
    <row r="2" spans="1:23" s="1" customFormat="1" ht="13.5" customHeight="1" thickBot="1">
      <c r="A2" s="167" t="s">
        <v>0</v>
      </c>
      <c r="B2" s="167"/>
      <c r="C2" s="167"/>
      <c r="D2" s="167"/>
      <c r="E2" s="167"/>
      <c r="F2" s="180"/>
      <c r="G2" s="180"/>
      <c r="H2" s="181"/>
      <c r="I2" s="167"/>
      <c r="J2" s="167"/>
      <c r="K2" s="167"/>
      <c r="L2" s="167"/>
      <c r="M2" s="77"/>
      <c r="N2" s="77"/>
      <c r="O2" s="19"/>
      <c r="P2" s="105"/>
      <c r="Q2" s="8"/>
      <c r="R2" s="8"/>
      <c r="S2" s="8"/>
      <c r="T2" s="111"/>
      <c r="U2" s="8"/>
      <c r="V2" s="8"/>
      <c r="W2" s="8"/>
    </row>
    <row r="3" spans="1:23" s="1" customFormat="1" ht="11.25" customHeight="1">
      <c r="A3" s="304"/>
      <c r="B3" s="304"/>
      <c r="C3" s="304"/>
      <c r="D3" s="304"/>
      <c r="E3" s="304"/>
      <c r="F3" s="305"/>
      <c r="G3" s="305"/>
      <c r="H3" s="306"/>
      <c r="I3" s="304"/>
      <c r="J3" s="423"/>
      <c r="K3" s="423"/>
      <c r="L3" s="423"/>
      <c r="M3" s="77"/>
      <c r="N3" s="77"/>
      <c r="O3" s="19"/>
      <c r="P3" s="105"/>
      <c r="Q3" s="8"/>
      <c r="R3" s="8"/>
      <c r="S3" s="8"/>
      <c r="T3" s="111"/>
      <c r="U3" s="8"/>
      <c r="V3" s="8"/>
      <c r="W3" s="8"/>
    </row>
    <row r="4" spans="1:23" s="1" customFormat="1" ht="11.25" customHeight="1">
      <c r="A4" s="304"/>
      <c r="B4" s="304"/>
      <c r="C4" s="304"/>
      <c r="D4" s="304"/>
      <c r="E4" s="304"/>
      <c r="F4" s="305"/>
      <c r="G4" s="305"/>
      <c r="H4" s="306"/>
      <c r="I4" s="304"/>
      <c r="J4" s="423"/>
      <c r="K4" s="423"/>
      <c r="L4" s="423"/>
      <c r="M4" s="77"/>
      <c r="N4" s="77"/>
      <c r="O4" s="19"/>
      <c r="P4" s="105"/>
      <c r="Q4" s="8"/>
      <c r="R4" s="8"/>
      <c r="S4" s="8"/>
      <c r="T4" s="111"/>
      <c r="U4" s="8"/>
      <c r="V4" s="8"/>
      <c r="W4" s="8"/>
    </row>
    <row r="5" spans="1:23" s="1" customFormat="1" ht="14.25" customHeight="1" thickBot="1">
      <c r="A5" s="310" t="s">
        <v>225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77"/>
      <c r="N5" s="77"/>
      <c r="O5" s="19"/>
      <c r="P5" s="105"/>
      <c r="Q5" s="8"/>
      <c r="R5" s="8"/>
      <c r="S5" s="8"/>
      <c r="T5" s="111"/>
      <c r="U5" s="8"/>
      <c r="V5" s="8"/>
      <c r="W5" s="8"/>
    </row>
    <row r="6" spans="1:23" s="1" customFormat="1" ht="11.25" customHeight="1">
      <c r="A6" s="199"/>
      <c r="B6" s="199"/>
      <c r="C6" s="199"/>
      <c r="D6" s="199"/>
      <c r="E6" s="199"/>
      <c r="F6" s="491" t="s">
        <v>5</v>
      </c>
      <c r="G6" s="491"/>
      <c r="H6" s="491"/>
      <c r="I6" s="199"/>
      <c r="J6" s="127"/>
      <c r="K6" s="127" t="s">
        <v>20</v>
      </c>
      <c r="L6" s="127"/>
      <c r="M6" s="77"/>
      <c r="N6" s="77"/>
      <c r="O6" s="19"/>
      <c r="P6" s="105"/>
      <c r="Q6" s="8"/>
      <c r="R6" s="8"/>
      <c r="S6" s="8"/>
      <c r="T6" s="111"/>
      <c r="U6" s="8"/>
      <c r="V6" s="8"/>
      <c r="W6" s="8"/>
    </row>
    <row r="7" spans="1:23" s="1" customFormat="1" ht="11.25" customHeight="1">
      <c r="A7" s="199"/>
      <c r="B7" s="199"/>
      <c r="C7" s="199"/>
      <c r="D7" s="199"/>
      <c r="E7" s="199"/>
      <c r="F7" s="489" t="s">
        <v>1</v>
      </c>
      <c r="G7" s="489"/>
      <c r="H7" s="489"/>
      <c r="I7" s="199"/>
      <c r="J7" s="127"/>
      <c r="K7" s="424" t="s">
        <v>1</v>
      </c>
      <c r="L7" s="127"/>
      <c r="M7" s="77"/>
      <c r="N7" s="77"/>
      <c r="O7" s="19"/>
      <c r="P7" s="105"/>
      <c r="Q7" s="8"/>
      <c r="R7" s="8"/>
      <c r="S7" s="8"/>
      <c r="T7" s="111"/>
      <c r="U7" s="8"/>
      <c r="V7" s="8"/>
      <c r="W7" s="8"/>
    </row>
    <row r="8" spans="1:23" s="1" customFormat="1" ht="11.25" customHeight="1">
      <c r="A8" s="201" t="s">
        <v>163</v>
      </c>
      <c r="B8" s="202"/>
      <c r="C8" s="202"/>
      <c r="D8" s="202"/>
      <c r="E8" s="199"/>
      <c r="F8" s="253">
        <v>2017</v>
      </c>
      <c r="G8" s="203"/>
      <c r="H8" s="204">
        <v>2016</v>
      </c>
      <c r="I8" s="199"/>
      <c r="J8" s="339">
        <v>2017</v>
      </c>
      <c r="K8" s="122"/>
      <c r="L8" s="339">
        <v>2016</v>
      </c>
      <c r="M8" s="77"/>
      <c r="N8" s="77"/>
      <c r="O8" s="19"/>
      <c r="P8" s="105"/>
      <c r="Q8" s="8"/>
      <c r="R8" s="8"/>
      <c r="S8" s="8"/>
      <c r="T8" s="111"/>
      <c r="U8" s="8"/>
      <c r="V8" s="8"/>
      <c r="W8" s="8"/>
    </row>
    <row r="9" spans="1:23" s="1" customFormat="1" ht="11.25" customHeight="1">
      <c r="A9" s="200" t="s">
        <v>0</v>
      </c>
      <c r="B9" s="123" t="s">
        <v>164</v>
      </c>
      <c r="C9" s="123"/>
      <c r="D9" s="123"/>
      <c r="E9" s="199"/>
      <c r="F9" s="206">
        <f>F36</f>
        <v>235.89699999999999</v>
      </c>
      <c r="G9" s="147"/>
      <c r="H9" s="206">
        <v>154.1</v>
      </c>
      <c r="I9" s="199"/>
      <c r="J9" s="430">
        <v>838.79700000000003</v>
      </c>
      <c r="K9" s="199"/>
      <c r="L9" s="206">
        <v>764.3</v>
      </c>
      <c r="M9" s="77"/>
      <c r="N9" s="77"/>
      <c r="O9" s="19"/>
      <c r="P9" s="105"/>
      <c r="Q9" s="8"/>
      <c r="R9" s="8"/>
      <c r="S9" s="8"/>
      <c r="T9" s="111"/>
      <c r="U9" s="8"/>
      <c r="V9" s="8"/>
      <c r="W9" s="8"/>
    </row>
    <row r="10" spans="1:23" s="1" customFormat="1" ht="11.25" customHeight="1">
      <c r="A10" s="200"/>
      <c r="B10" s="315" t="s">
        <v>202</v>
      </c>
      <c r="C10" s="122"/>
      <c r="D10" s="122"/>
      <c r="E10" s="199"/>
      <c r="F10" s="317">
        <f>'IS &amp; OCI'!F7+SUM('IS &amp; OCI'!F9:F11)</f>
        <v>122.79485099999999</v>
      </c>
      <c r="G10" s="205"/>
      <c r="H10" s="206">
        <v>53.1</v>
      </c>
      <c r="I10" s="199"/>
      <c r="J10" s="317">
        <v>374.09485100000001</v>
      </c>
      <c r="K10" s="199"/>
      <c r="L10" s="206">
        <v>313.3</v>
      </c>
      <c r="M10" s="77"/>
      <c r="N10" s="77"/>
      <c r="O10" s="19"/>
      <c r="P10" s="105"/>
      <c r="Q10" s="8"/>
      <c r="R10" s="8"/>
      <c r="S10" s="8"/>
      <c r="T10" s="111"/>
      <c r="U10" s="8"/>
      <c r="V10" s="8"/>
      <c r="W10" s="8"/>
    </row>
    <row r="11" spans="1:23" s="1" customFormat="1" ht="11.25" customHeight="1">
      <c r="A11" s="200"/>
      <c r="B11" s="123" t="s">
        <v>217</v>
      </c>
      <c r="C11" s="123"/>
      <c r="D11" s="123"/>
      <c r="E11" s="199"/>
      <c r="F11" s="317">
        <f>'IS &amp; OCI'!F17-'IS &amp; OCI'!F14-F72-'IS &amp; OCI'!F15</f>
        <v>-24.462149000000011</v>
      </c>
      <c r="G11" s="324"/>
      <c r="H11" s="206">
        <v>-65.5</v>
      </c>
      <c r="I11" s="313"/>
      <c r="J11" s="317">
        <v>-147.06214899999992</v>
      </c>
      <c r="K11" s="313"/>
      <c r="L11" s="206">
        <v>-137.5</v>
      </c>
      <c r="M11" s="77"/>
      <c r="N11" s="77"/>
      <c r="O11" s="19"/>
      <c r="P11" s="105"/>
      <c r="Q11" s="8"/>
      <c r="R11" s="8"/>
      <c r="S11" s="8"/>
      <c r="T11" s="111"/>
      <c r="U11" s="8"/>
      <c r="V11" s="8"/>
      <c r="W11" s="8"/>
    </row>
    <row r="12" spans="1:23" s="1" customFormat="1" ht="11.25" customHeight="1">
      <c r="A12" s="199"/>
      <c r="B12" s="122" t="s">
        <v>165</v>
      </c>
      <c r="C12" s="122"/>
      <c r="D12" s="122"/>
      <c r="E12" s="199"/>
      <c r="F12" s="317">
        <f>'IS &amp; OCI'!F17</f>
        <v>-159.19324399999999</v>
      </c>
      <c r="G12" s="207"/>
      <c r="H12" s="206">
        <v>-92.4</v>
      </c>
      <c r="I12" s="199"/>
      <c r="J12" s="430">
        <v>-383.59324400000003</v>
      </c>
      <c r="K12" s="199"/>
      <c r="L12" s="206">
        <v>-180.3</v>
      </c>
      <c r="M12" s="77"/>
      <c r="N12" s="77"/>
      <c r="O12" s="19"/>
      <c r="P12" s="105"/>
      <c r="Q12" s="8"/>
      <c r="R12" s="8"/>
      <c r="S12" s="8"/>
      <c r="T12" s="111"/>
      <c r="U12" s="8"/>
      <c r="V12" s="8"/>
      <c r="W12" s="8"/>
    </row>
    <row r="13" spans="1:23" s="1" customFormat="1" ht="11.25" customHeight="1">
      <c r="A13" s="331"/>
      <c r="B13" s="122" t="s">
        <v>189</v>
      </c>
      <c r="C13" s="122"/>
      <c r="D13" s="122"/>
      <c r="E13" s="199"/>
      <c r="F13" s="317">
        <f>'IS &amp; OCI'!F21</f>
        <v>-191.51367099999999</v>
      </c>
      <c r="G13" s="207"/>
      <c r="H13" s="206">
        <v>-118.7</v>
      </c>
      <c r="I13" s="199"/>
      <c r="J13" s="430">
        <v>-468.11367100000001</v>
      </c>
      <c r="K13" s="199"/>
      <c r="L13" s="206">
        <v>-262.8</v>
      </c>
      <c r="M13" s="77"/>
      <c r="N13" s="77"/>
      <c r="O13" s="19"/>
      <c r="P13" s="105"/>
      <c r="Q13" s="8"/>
      <c r="R13" s="8"/>
      <c r="S13" s="8"/>
      <c r="T13" s="111"/>
      <c r="U13" s="8"/>
      <c r="V13" s="8"/>
      <c r="W13" s="8"/>
    </row>
    <row r="14" spans="1:23" s="1" customFormat="1" ht="11.25" customHeight="1">
      <c r="A14" s="199"/>
      <c r="B14" s="122" t="s">
        <v>191</v>
      </c>
      <c r="C14" s="122"/>
      <c r="D14" s="122"/>
      <c r="E14" s="199"/>
      <c r="F14" s="317">
        <f>'IS &amp; OCI'!F23</f>
        <v>-194.847207</v>
      </c>
      <c r="G14" s="207"/>
      <c r="H14" s="206">
        <v>-156.1</v>
      </c>
      <c r="I14" s="199"/>
      <c r="J14" s="430">
        <v>-523.44720700000005</v>
      </c>
      <c r="K14" s="199"/>
      <c r="L14" s="206">
        <v>-293.89999999999998</v>
      </c>
      <c r="M14" s="77"/>
      <c r="N14" s="77"/>
      <c r="O14" s="19"/>
      <c r="P14" s="105"/>
      <c r="Q14" s="8"/>
      <c r="R14" s="8"/>
      <c r="S14" s="8"/>
      <c r="T14" s="111"/>
      <c r="U14" s="8"/>
      <c r="V14" s="8"/>
      <c r="W14" s="8"/>
    </row>
    <row r="15" spans="1:23" s="1" customFormat="1" ht="11.25" customHeight="1">
      <c r="A15" s="199"/>
      <c r="B15" s="122" t="s">
        <v>166</v>
      </c>
      <c r="C15" s="122"/>
      <c r="D15" s="122"/>
      <c r="E15" s="199"/>
      <c r="F15" s="333">
        <f>F243</f>
        <v>-0.57999999999999996</v>
      </c>
      <c r="G15" s="309"/>
      <c r="H15" s="333">
        <v>-0.61</v>
      </c>
      <c r="I15" s="199"/>
      <c r="J15" s="434">
        <v>-1.5499999999999998</v>
      </c>
      <c r="K15" s="199"/>
      <c r="L15" s="333">
        <v>-1.21</v>
      </c>
      <c r="M15" s="77"/>
      <c r="N15" s="77"/>
      <c r="O15" s="19"/>
      <c r="P15" s="105"/>
      <c r="Q15" s="8"/>
      <c r="R15" s="8"/>
      <c r="S15" s="8"/>
      <c r="T15" s="111"/>
      <c r="U15" s="8"/>
      <c r="V15" s="8"/>
      <c r="W15" s="8"/>
    </row>
    <row r="16" spans="1:23" s="1" customFormat="1" ht="11.25" customHeight="1">
      <c r="A16" s="199"/>
      <c r="B16" s="122" t="s">
        <v>155</v>
      </c>
      <c r="C16" s="122"/>
      <c r="D16" s="122"/>
      <c r="E16" s="199"/>
      <c r="F16" s="317">
        <f>CF!E19</f>
        <v>84.269220000000018</v>
      </c>
      <c r="G16" s="207"/>
      <c r="H16" s="206">
        <v>64.7</v>
      </c>
      <c r="I16" s="199"/>
      <c r="J16" s="430">
        <v>281.76922000000002</v>
      </c>
      <c r="K16" s="199"/>
      <c r="L16" s="206">
        <v>320.89999999999998</v>
      </c>
      <c r="M16" s="77"/>
      <c r="N16" s="77"/>
      <c r="O16" s="19"/>
      <c r="P16" s="105"/>
      <c r="Q16" s="8"/>
      <c r="R16" s="8"/>
      <c r="S16" s="8"/>
      <c r="T16" s="111"/>
      <c r="U16" s="8"/>
      <c r="V16" s="8"/>
      <c r="W16" s="8"/>
    </row>
    <row r="17" spans="1:23" s="1" customFormat="1" ht="11.25" customHeight="1">
      <c r="A17" s="199"/>
      <c r="B17" s="122" t="s">
        <v>167</v>
      </c>
      <c r="C17" s="122"/>
      <c r="D17" s="122"/>
      <c r="E17" s="199"/>
      <c r="F17" s="206">
        <f>-CF!E20</f>
        <v>54</v>
      </c>
      <c r="G17" s="207"/>
      <c r="H17" s="206">
        <v>47.8</v>
      </c>
      <c r="I17" s="199"/>
      <c r="J17" s="430">
        <v>213.4</v>
      </c>
      <c r="K17" s="199"/>
      <c r="L17" s="206">
        <v>201</v>
      </c>
      <c r="M17" s="77"/>
      <c r="N17" s="77"/>
      <c r="O17" s="19"/>
      <c r="P17" s="105"/>
      <c r="Q17" s="8"/>
      <c r="R17" s="8"/>
      <c r="S17" s="8"/>
      <c r="T17" s="111"/>
      <c r="U17" s="8"/>
      <c r="V17" s="8"/>
      <c r="W17" s="8"/>
    </row>
    <row r="18" spans="1:23" s="1" customFormat="1" ht="11.25" customHeight="1">
      <c r="A18" s="199"/>
      <c r="B18" s="122" t="s">
        <v>168</v>
      </c>
      <c r="C18" s="122"/>
      <c r="D18" s="122"/>
      <c r="E18" s="199"/>
      <c r="F18" s="317">
        <f>F158</f>
        <v>23.350099999999998</v>
      </c>
      <c r="G18" s="324"/>
      <c r="H18" s="206">
        <v>28.7</v>
      </c>
      <c r="I18" s="313"/>
      <c r="J18" s="433">
        <v>154.45009999999999</v>
      </c>
      <c r="K18" s="313"/>
      <c r="L18" s="206">
        <v>208.6</v>
      </c>
      <c r="M18" s="77"/>
      <c r="N18" s="77"/>
      <c r="O18" s="19"/>
      <c r="P18" s="105"/>
      <c r="Q18" s="8"/>
      <c r="R18" s="8"/>
      <c r="S18" s="8"/>
      <c r="T18" s="111"/>
      <c r="U18" s="8"/>
      <c r="V18" s="8"/>
      <c r="W18" s="8"/>
    </row>
    <row r="19" spans="1:23" s="1" customFormat="1" ht="11.25" customHeight="1">
      <c r="A19" s="199"/>
      <c r="B19" s="122" t="s">
        <v>169</v>
      </c>
      <c r="C19" s="122"/>
      <c r="D19" s="122"/>
      <c r="E19" s="199"/>
      <c r="F19" s="206">
        <f>BS!G20</f>
        <v>2482.7639999999997</v>
      </c>
      <c r="G19" s="207"/>
      <c r="H19" s="206">
        <v>2817</v>
      </c>
      <c r="I19" s="199"/>
      <c r="J19" s="430">
        <v>2482.7639999999997</v>
      </c>
      <c r="K19" s="199"/>
      <c r="L19" s="206">
        <v>2817</v>
      </c>
      <c r="M19" s="77"/>
      <c r="N19" s="77"/>
      <c r="O19" s="19"/>
      <c r="P19" s="105"/>
      <c r="Q19" s="8"/>
      <c r="R19" s="8"/>
      <c r="S19" s="8"/>
      <c r="T19" s="111"/>
      <c r="U19" s="8"/>
      <c r="V19" s="8"/>
      <c r="W19" s="8"/>
    </row>
    <row r="20" spans="1:23" s="1" customFormat="1" ht="11.25" customHeight="1">
      <c r="A20" s="199"/>
      <c r="B20" s="122" t="s">
        <v>2</v>
      </c>
      <c r="C20" s="122"/>
      <c r="D20" s="122"/>
      <c r="E20" s="199"/>
      <c r="F20" s="206">
        <f>BS!G7</f>
        <v>47.274000000000001</v>
      </c>
      <c r="G20" s="207"/>
      <c r="H20" s="206">
        <v>61.7</v>
      </c>
      <c r="I20" s="199"/>
      <c r="J20" s="430">
        <v>47.274000000000001</v>
      </c>
      <c r="K20" s="199"/>
      <c r="L20" s="206">
        <v>61.7</v>
      </c>
      <c r="M20" s="77"/>
      <c r="N20" s="77"/>
      <c r="O20" s="19"/>
      <c r="P20" s="105"/>
      <c r="Q20" s="8"/>
      <c r="R20" s="8"/>
      <c r="S20" s="8"/>
      <c r="T20" s="111"/>
      <c r="U20" s="8"/>
      <c r="V20" s="8"/>
      <c r="W20" s="8"/>
    </row>
    <row r="21" spans="1:23" s="1" customFormat="1" ht="11.25" customHeight="1">
      <c r="A21" s="202"/>
      <c r="B21" s="124" t="s">
        <v>170</v>
      </c>
      <c r="C21" s="124"/>
      <c r="D21" s="124"/>
      <c r="E21" s="202"/>
      <c r="F21" s="326">
        <f>-F234</f>
        <v>1139.3999999999999</v>
      </c>
      <c r="G21" s="311"/>
      <c r="H21" s="208">
        <v>1029.7</v>
      </c>
      <c r="I21" s="202"/>
      <c r="J21" s="432">
        <v>1139.3999999999999</v>
      </c>
      <c r="K21" s="202"/>
      <c r="L21" s="208">
        <v>1029.7</v>
      </c>
      <c r="M21" s="77"/>
      <c r="N21" s="77"/>
      <c r="O21" s="19"/>
      <c r="P21" s="105"/>
      <c r="Q21" s="8"/>
      <c r="R21" s="8"/>
      <c r="S21" s="8"/>
      <c r="T21" s="111"/>
      <c r="U21" s="8"/>
      <c r="V21" s="8"/>
      <c r="W21" s="8"/>
    </row>
    <row r="22" spans="1:23" s="7" customFormat="1" ht="11.25" customHeight="1">
      <c r="A22" s="343"/>
      <c r="B22" s="343"/>
      <c r="C22" s="343"/>
      <c r="D22" s="343"/>
      <c r="E22" s="343"/>
      <c r="F22" s="306"/>
      <c r="G22" s="306"/>
      <c r="H22" s="306"/>
      <c r="I22" s="343"/>
      <c r="J22" s="343"/>
      <c r="K22" s="343"/>
      <c r="L22" s="343"/>
      <c r="M22" s="77"/>
      <c r="N22" s="77"/>
      <c r="O22" s="19"/>
      <c r="P22" s="105"/>
      <c r="Q22" s="307"/>
      <c r="R22" s="307"/>
      <c r="S22" s="307"/>
      <c r="T22" s="308"/>
      <c r="U22" s="307"/>
      <c r="V22" s="307"/>
      <c r="W22" s="307"/>
    </row>
    <row r="23" spans="1:23" s="40" customFormat="1" ht="12.75" customHeight="1">
      <c r="A23" s="344"/>
      <c r="B23" s="345"/>
      <c r="C23" s="345"/>
      <c r="D23" s="345"/>
      <c r="E23" s="196"/>
      <c r="F23" s="196"/>
      <c r="G23" s="196"/>
      <c r="H23" s="196"/>
      <c r="I23" s="196"/>
      <c r="J23" s="196"/>
      <c r="K23" s="196"/>
      <c r="L23" s="196"/>
      <c r="M23" s="360"/>
      <c r="N23" s="75"/>
      <c r="O23" s="75"/>
      <c r="P23" s="74"/>
    </row>
    <row r="24" spans="1:23" s="40" customFormat="1" ht="15" customHeight="1">
      <c r="A24" s="346" t="s">
        <v>161</v>
      </c>
      <c r="B24" s="345"/>
      <c r="C24" s="345"/>
      <c r="D24" s="345"/>
      <c r="E24" s="196"/>
      <c r="F24" s="196"/>
      <c r="G24" s="196"/>
      <c r="H24" s="196"/>
      <c r="I24" s="196"/>
      <c r="J24" s="196"/>
      <c r="K24" s="196"/>
      <c r="L24" s="196"/>
      <c r="M24" s="360"/>
      <c r="N24" s="75"/>
      <c r="O24" s="75"/>
      <c r="P24" s="74"/>
    </row>
    <row r="25" spans="1:23" s="40" customFormat="1" ht="18" customHeight="1">
      <c r="A25" s="123"/>
      <c r="B25" s="196"/>
      <c r="C25" s="196"/>
      <c r="D25" s="196"/>
      <c r="E25" s="196"/>
      <c r="F25" s="196"/>
      <c r="G25" s="196"/>
      <c r="H25" s="196"/>
      <c r="I25" s="196"/>
      <c r="J25" s="196"/>
      <c r="K25" s="196"/>
      <c r="L25" s="196"/>
      <c r="M25" s="360"/>
      <c r="N25" s="75"/>
      <c r="O25" s="75"/>
      <c r="P25" s="74"/>
    </row>
    <row r="26" spans="1:23" s="56" customFormat="1" ht="11.45" customHeight="1" thickBot="1">
      <c r="A26" s="198" t="s">
        <v>120</v>
      </c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</row>
    <row r="27" spans="1:23" s="72" customFormat="1" ht="11.45" customHeight="1">
      <c r="A27" s="199"/>
      <c r="B27" s="199"/>
      <c r="C27" s="199"/>
      <c r="D27" s="199"/>
      <c r="E27" s="199"/>
      <c r="F27" s="488" t="s">
        <v>5</v>
      </c>
      <c r="G27" s="488"/>
      <c r="H27" s="488"/>
      <c r="I27" s="199"/>
      <c r="J27" s="127"/>
      <c r="K27" s="127" t="s">
        <v>20</v>
      </c>
      <c r="L27" s="127"/>
    </row>
    <row r="28" spans="1:23" s="72" customFormat="1" ht="11.45" customHeight="1">
      <c r="A28" s="199"/>
      <c r="B28" s="199"/>
      <c r="C28" s="199"/>
      <c r="D28" s="199"/>
      <c r="E28" s="199"/>
      <c r="F28" s="489" t="s">
        <v>1</v>
      </c>
      <c r="G28" s="489"/>
      <c r="H28" s="489"/>
      <c r="I28" s="199"/>
      <c r="J28" s="127"/>
      <c r="K28" s="424" t="s">
        <v>1</v>
      </c>
      <c r="L28" s="127"/>
    </row>
    <row r="29" spans="1:23" s="72" customFormat="1" ht="11.45" customHeight="1">
      <c r="A29" s="201" t="s">
        <v>96</v>
      </c>
      <c r="B29" s="202"/>
      <c r="C29" s="202"/>
      <c r="D29" s="202"/>
      <c r="E29" s="199"/>
      <c r="F29" s="253">
        <v>2017</v>
      </c>
      <c r="G29" s="203"/>
      <c r="H29" s="204">
        <v>2016</v>
      </c>
      <c r="I29" s="199"/>
      <c r="J29" s="339">
        <v>2017</v>
      </c>
      <c r="K29" s="122"/>
      <c r="L29" s="339">
        <v>2016</v>
      </c>
    </row>
    <row r="30" spans="1:23" s="72" customFormat="1" ht="11.45" customHeight="1">
      <c r="A30" s="200" t="s">
        <v>0</v>
      </c>
      <c r="B30" s="123" t="s">
        <v>73</v>
      </c>
      <c r="C30" s="123"/>
      <c r="D30" s="123"/>
      <c r="E30" s="199"/>
      <c r="F30" s="147" t="s">
        <v>0</v>
      </c>
      <c r="G30" s="147"/>
      <c r="H30" s="147" t="s">
        <v>0</v>
      </c>
      <c r="I30" s="199"/>
      <c r="J30" s="199"/>
      <c r="K30" s="199"/>
      <c r="L30" s="199"/>
    </row>
    <row r="31" spans="1:23" s="72" customFormat="1" ht="11.45" customHeight="1">
      <c r="A31" s="200"/>
      <c r="B31" s="122" t="s">
        <v>72</v>
      </c>
      <c r="C31" s="122"/>
      <c r="D31" s="122"/>
      <c r="E31" s="199"/>
      <c r="F31" s="206">
        <v>40.476999999999997</v>
      </c>
      <c r="G31" s="205"/>
      <c r="H31" s="206">
        <v>29.3</v>
      </c>
      <c r="I31" s="199"/>
      <c r="J31" s="430">
        <v>241.27700000000002</v>
      </c>
      <c r="K31" s="199"/>
      <c r="L31" s="122">
        <v>212.6</v>
      </c>
      <c r="M31" s="362"/>
      <c r="N31" s="73"/>
      <c r="O31" s="68"/>
    </row>
    <row r="32" spans="1:23" s="72" customFormat="1" ht="11.45" customHeight="1">
      <c r="A32" s="200"/>
      <c r="B32" s="123" t="s">
        <v>71</v>
      </c>
      <c r="C32" s="123"/>
      <c r="D32" s="123"/>
      <c r="E32" s="199"/>
      <c r="F32" s="206">
        <v>107.655</v>
      </c>
      <c r="G32" s="207"/>
      <c r="H32" s="380">
        <v>50.9</v>
      </c>
      <c r="I32" s="199"/>
      <c r="J32" s="431">
        <v>299.35500000000002</v>
      </c>
      <c r="K32" s="199"/>
      <c r="L32" s="122">
        <v>242.3</v>
      </c>
      <c r="M32" s="362"/>
      <c r="N32" s="73"/>
      <c r="O32" s="68"/>
      <c r="P32" s="473"/>
    </row>
    <row r="33" spans="1:19" s="72" customFormat="1" ht="11.45" customHeight="1">
      <c r="A33" s="199"/>
      <c r="B33" s="122" t="s">
        <v>70</v>
      </c>
      <c r="C33" s="122"/>
      <c r="D33" s="122"/>
      <c r="E33" s="199"/>
      <c r="F33" s="380">
        <v>70.525999999999996</v>
      </c>
      <c r="G33" s="207"/>
      <c r="H33" s="380">
        <v>52.4</v>
      </c>
      <c r="I33" s="199"/>
      <c r="J33" s="431">
        <v>235.02600000000001</v>
      </c>
      <c r="K33" s="199"/>
      <c r="L33" s="122">
        <v>226.8</v>
      </c>
      <c r="M33" s="362"/>
      <c r="N33" s="73"/>
      <c r="O33" s="68"/>
    </row>
    <row r="34" spans="1:19" s="72" customFormat="1" ht="11.45" customHeight="1">
      <c r="A34" s="199"/>
      <c r="B34" s="122" t="s">
        <v>113</v>
      </c>
      <c r="C34" s="122"/>
      <c r="D34" s="122"/>
      <c r="E34" s="199"/>
      <c r="F34" s="380">
        <v>9.8249999999999993</v>
      </c>
      <c r="G34" s="207"/>
      <c r="H34" s="380">
        <v>19.600000000000001</v>
      </c>
      <c r="I34" s="199"/>
      <c r="J34" s="431">
        <v>51.025000000000006</v>
      </c>
      <c r="K34" s="199"/>
      <c r="L34" s="122">
        <v>70</v>
      </c>
      <c r="M34" s="362"/>
      <c r="N34" s="73"/>
      <c r="O34" s="68"/>
    </row>
    <row r="35" spans="1:19" s="72" customFormat="1" ht="11.45" customHeight="1">
      <c r="A35" s="202"/>
      <c r="B35" s="124" t="s">
        <v>69</v>
      </c>
      <c r="C35" s="124"/>
      <c r="D35" s="124"/>
      <c r="E35" s="199"/>
      <c r="F35" s="208">
        <v>7.4139999999999997</v>
      </c>
      <c r="G35" s="207"/>
      <c r="H35" s="208">
        <v>1.9</v>
      </c>
      <c r="I35" s="199"/>
      <c r="J35" s="431">
        <v>12.114000000000001</v>
      </c>
      <c r="K35" s="199"/>
      <c r="L35" s="122">
        <v>12.6</v>
      </c>
      <c r="M35" s="362"/>
      <c r="N35" s="73"/>
    </row>
    <row r="36" spans="1:19" s="262" customFormat="1" ht="11.45" customHeight="1">
      <c r="A36" s="381"/>
      <c r="B36" s="348" t="s">
        <v>156</v>
      </c>
      <c r="C36" s="348"/>
      <c r="D36" s="348"/>
      <c r="E36" s="349"/>
      <c r="F36" s="382">
        <f>SUM(F31:F35)</f>
        <v>235.89699999999999</v>
      </c>
      <c r="G36" s="383"/>
      <c r="H36" s="382">
        <f>SUM(H31:H35)</f>
        <v>154.1</v>
      </c>
      <c r="I36" s="349"/>
      <c r="J36" s="429">
        <f>SUM(J31:J35)</f>
        <v>838.79700000000014</v>
      </c>
      <c r="K36" s="349"/>
      <c r="L36" s="429">
        <f>SUM(L31:L35)</f>
        <v>764.30000000000007</v>
      </c>
      <c r="M36" s="363"/>
      <c r="N36" s="260"/>
      <c r="O36" s="261"/>
    </row>
    <row r="37" spans="1:19" s="72" customFormat="1" ht="11.45" customHeight="1">
      <c r="A37" s="199"/>
      <c r="B37" s="199"/>
      <c r="C37" s="199"/>
      <c r="D37" s="199"/>
      <c r="E37" s="199"/>
      <c r="F37" s="384"/>
      <c r="G37" s="385"/>
      <c r="H37" s="209"/>
      <c r="I37" s="199"/>
      <c r="J37" s="199"/>
      <c r="K37" s="199"/>
      <c r="L37" s="199"/>
      <c r="O37" s="68"/>
    </row>
    <row r="38" spans="1:19" s="72" customFormat="1" ht="11.45" customHeight="1" thickBot="1">
      <c r="A38" s="198" t="s">
        <v>177</v>
      </c>
      <c r="B38" s="198"/>
      <c r="C38" s="198"/>
      <c r="D38" s="198"/>
      <c r="E38" s="198"/>
      <c r="F38" s="386"/>
      <c r="G38" s="198"/>
      <c r="H38" s="198"/>
      <c r="I38" s="198"/>
      <c r="J38" s="198"/>
      <c r="K38" s="198"/>
      <c r="L38" s="198"/>
      <c r="O38" s="68"/>
    </row>
    <row r="39" spans="1:19" s="72" customFormat="1" ht="11.45" customHeight="1">
      <c r="A39" s="199"/>
      <c r="B39" s="199"/>
      <c r="C39" s="199"/>
      <c r="D39" s="199"/>
      <c r="E39" s="199"/>
      <c r="F39" s="488" t="s">
        <v>5</v>
      </c>
      <c r="G39" s="488"/>
      <c r="H39" s="488"/>
      <c r="I39" s="199"/>
      <c r="J39" s="127"/>
      <c r="K39" s="127" t="s">
        <v>20</v>
      </c>
      <c r="L39" s="127"/>
    </row>
    <row r="40" spans="1:19" s="72" customFormat="1" ht="11.45" customHeight="1">
      <c r="A40" s="199"/>
      <c r="B40" s="199"/>
      <c r="C40" s="199"/>
      <c r="D40" s="199"/>
      <c r="E40" s="199"/>
      <c r="F40" s="489" t="s">
        <v>1</v>
      </c>
      <c r="G40" s="489"/>
      <c r="H40" s="489"/>
      <c r="I40" s="199"/>
      <c r="J40" s="127"/>
      <c r="K40" s="424" t="s">
        <v>1</v>
      </c>
      <c r="L40" s="127"/>
    </row>
    <row r="41" spans="1:19" s="72" customFormat="1" ht="11.45" customHeight="1">
      <c r="A41" s="201" t="s">
        <v>0</v>
      </c>
      <c r="B41" s="202"/>
      <c r="C41" s="202"/>
      <c r="D41" s="202"/>
      <c r="E41" s="199"/>
      <c r="F41" s="253">
        <v>2017</v>
      </c>
      <c r="G41" s="203"/>
      <c r="H41" s="204">
        <v>2016</v>
      </c>
      <c r="I41" s="199"/>
      <c r="J41" s="339">
        <v>2017</v>
      </c>
      <c r="K41" s="122"/>
      <c r="L41" s="339">
        <v>2016</v>
      </c>
      <c r="O41" s="68"/>
    </row>
    <row r="42" spans="1:19" s="40" customFormat="1" ht="12.75" customHeight="1">
      <c r="A42" s="200" t="s">
        <v>0</v>
      </c>
      <c r="B42" s="123" t="s">
        <v>145</v>
      </c>
      <c r="C42" s="123"/>
      <c r="D42" s="123"/>
      <c r="E42" s="199"/>
      <c r="F42" s="387">
        <v>0.23</v>
      </c>
      <c r="G42" s="388"/>
      <c r="H42" s="389">
        <v>0.25</v>
      </c>
      <c r="I42" s="199"/>
      <c r="J42" s="387">
        <v>0.41</v>
      </c>
      <c r="K42" s="199"/>
      <c r="L42" s="389">
        <v>0.45</v>
      </c>
      <c r="M42" s="364"/>
      <c r="N42" s="58"/>
      <c r="O42" s="481"/>
      <c r="P42" s="53"/>
      <c r="Q42" s="53"/>
      <c r="R42" s="39"/>
      <c r="S42" s="39"/>
    </row>
    <row r="43" spans="1:19" s="56" customFormat="1" ht="11.45" customHeight="1">
      <c r="A43" s="200"/>
      <c r="B43" s="122" t="s">
        <v>146</v>
      </c>
      <c r="C43" s="122"/>
      <c r="D43" s="122"/>
      <c r="E43" s="199"/>
      <c r="F43" s="387">
        <v>0.23</v>
      </c>
      <c r="G43" s="390"/>
      <c r="H43" s="387">
        <v>0.27</v>
      </c>
      <c r="I43" s="199"/>
      <c r="J43" s="387">
        <v>0.31</v>
      </c>
      <c r="K43" s="199"/>
      <c r="L43" s="389">
        <v>0.28999999999999998</v>
      </c>
      <c r="M43" s="46"/>
      <c r="O43" s="481"/>
      <c r="P43" s="46"/>
    </row>
    <row r="44" spans="1:19" s="56" customFormat="1" ht="11.45" customHeight="1">
      <c r="A44" s="200"/>
      <c r="B44" s="123" t="s">
        <v>147</v>
      </c>
      <c r="C44" s="123"/>
      <c r="D44" s="123"/>
      <c r="E44" s="199"/>
      <c r="F44" s="391">
        <v>0.15</v>
      </c>
      <c r="G44" s="392"/>
      <c r="H44" s="391">
        <v>0.15</v>
      </c>
      <c r="I44" s="199"/>
      <c r="J44" s="387">
        <v>0.11</v>
      </c>
      <c r="K44" s="199"/>
      <c r="L44" s="389">
        <v>0.14000000000000001</v>
      </c>
      <c r="M44" s="85"/>
      <c r="N44" s="71"/>
      <c r="P44" s="46"/>
    </row>
    <row r="45" spans="1:19" s="56" customFormat="1" ht="11.45" customHeight="1">
      <c r="A45" s="199"/>
      <c r="B45" s="122" t="s">
        <v>148</v>
      </c>
      <c r="C45" s="122"/>
      <c r="D45" s="122"/>
      <c r="E45" s="199"/>
      <c r="F45" s="391">
        <v>7.0000000000000007E-2</v>
      </c>
      <c r="G45" s="392"/>
      <c r="H45" s="391">
        <v>0.04</v>
      </c>
      <c r="I45" s="199"/>
      <c r="J45" s="387">
        <v>0.03</v>
      </c>
      <c r="K45" s="199"/>
      <c r="L45" s="389">
        <v>0.02</v>
      </c>
      <c r="M45" s="85"/>
      <c r="P45" s="47"/>
    </row>
    <row r="46" spans="1:19" s="56" customFormat="1" ht="11.45" customHeight="1">
      <c r="A46" s="202"/>
      <c r="B46" s="124" t="s">
        <v>173</v>
      </c>
      <c r="C46" s="124"/>
      <c r="D46" s="124"/>
      <c r="E46" s="199"/>
      <c r="F46" s="393">
        <v>0.32</v>
      </c>
      <c r="G46" s="392"/>
      <c r="H46" s="393">
        <v>0.28999999999999998</v>
      </c>
      <c r="I46" s="199"/>
      <c r="J46" s="393">
        <v>0.14000000000000001</v>
      </c>
      <c r="K46" s="199"/>
      <c r="L46" s="435">
        <v>0.1</v>
      </c>
      <c r="N46" s="71"/>
      <c r="O46" s="47"/>
    </row>
    <row r="47" spans="1:19" s="56" customFormat="1" ht="11.45" customHeight="1">
      <c r="A47" s="199"/>
      <c r="B47" s="394" t="s">
        <v>178</v>
      </c>
      <c r="C47" s="395"/>
      <c r="D47" s="395"/>
      <c r="E47" s="199"/>
      <c r="F47" s="384"/>
      <c r="G47" s="385"/>
      <c r="H47" s="209"/>
      <c r="I47" s="199"/>
      <c r="J47" s="199"/>
      <c r="K47" s="199"/>
      <c r="L47" s="199"/>
      <c r="M47" s="356"/>
      <c r="N47" s="71"/>
      <c r="O47" s="47"/>
    </row>
    <row r="48" spans="1:19" s="56" customFormat="1" ht="11.45" customHeight="1">
      <c r="A48" s="199"/>
      <c r="B48" s="199"/>
      <c r="C48" s="199"/>
      <c r="D48" s="199"/>
      <c r="E48" s="199"/>
      <c r="F48" s="384"/>
      <c r="G48" s="385"/>
      <c r="H48" s="209"/>
      <c r="I48" s="199"/>
      <c r="J48" s="199"/>
      <c r="K48" s="199"/>
      <c r="L48" s="199"/>
      <c r="N48" s="71"/>
      <c r="O48" s="68"/>
    </row>
    <row r="49" spans="1:16" s="40" customFormat="1" ht="15" customHeight="1">
      <c r="A49" s="346" t="s">
        <v>221</v>
      </c>
      <c r="B49" s="345"/>
      <c r="C49" s="345"/>
      <c r="D49" s="345"/>
      <c r="E49" s="196"/>
      <c r="F49" s="196"/>
      <c r="G49" s="196"/>
      <c r="H49" s="196"/>
      <c r="I49" s="196"/>
      <c r="J49" s="196"/>
      <c r="K49" s="196"/>
      <c r="L49" s="196"/>
      <c r="M49" s="360"/>
      <c r="N49" s="75"/>
      <c r="O49" s="75"/>
      <c r="P49" s="74"/>
    </row>
    <row r="50" spans="1:16" s="40" customFormat="1" ht="11.45" customHeight="1" thickBot="1">
      <c r="A50" s="198"/>
      <c r="B50" s="198"/>
      <c r="C50" s="198"/>
      <c r="D50" s="198"/>
      <c r="E50" s="198"/>
      <c r="F50" s="386"/>
      <c r="G50" s="198"/>
      <c r="H50" s="198"/>
      <c r="I50" s="198"/>
      <c r="J50" s="198"/>
      <c r="K50" s="198"/>
      <c r="L50" s="198"/>
      <c r="M50" s="69"/>
      <c r="N50" s="69"/>
      <c r="O50" s="69"/>
      <c r="P50" s="47"/>
    </row>
    <row r="51" spans="1:16" s="72" customFormat="1" ht="11.45" customHeight="1">
      <c r="A51" s="199"/>
      <c r="B51" s="199"/>
      <c r="C51" s="199"/>
      <c r="D51" s="199"/>
      <c r="E51" s="199"/>
      <c r="F51" s="488" t="s">
        <v>5</v>
      </c>
      <c r="G51" s="488"/>
      <c r="H51" s="488"/>
      <c r="I51" s="199"/>
      <c r="J51" s="122"/>
      <c r="K51" s="127" t="s">
        <v>20</v>
      </c>
      <c r="L51" s="127"/>
    </row>
    <row r="52" spans="1:16" s="72" customFormat="1" ht="11.45" customHeight="1">
      <c r="A52" s="199"/>
      <c r="B52" s="199"/>
      <c r="C52" s="199"/>
      <c r="D52" s="199"/>
      <c r="E52" s="199"/>
      <c r="F52" s="489" t="s">
        <v>1</v>
      </c>
      <c r="G52" s="489"/>
      <c r="H52" s="489"/>
      <c r="I52" s="199"/>
      <c r="J52" s="122"/>
      <c r="K52" s="424" t="s">
        <v>1</v>
      </c>
      <c r="L52" s="127"/>
    </row>
    <row r="53" spans="1:16" s="40" customFormat="1" ht="11.45" customHeight="1">
      <c r="A53" s="396" t="s">
        <v>96</v>
      </c>
      <c r="B53" s="397"/>
      <c r="C53" s="397"/>
      <c r="D53" s="397" t="s">
        <v>0</v>
      </c>
      <c r="E53" s="171"/>
      <c r="F53" s="397">
        <v>2017</v>
      </c>
      <c r="G53" s="171"/>
      <c r="H53" s="397">
        <v>2016</v>
      </c>
      <c r="I53" s="171"/>
      <c r="J53" s="427">
        <v>2017</v>
      </c>
      <c r="K53" s="171"/>
      <c r="L53" s="427">
        <v>2016</v>
      </c>
      <c r="M53" s="364"/>
      <c r="N53" s="58"/>
      <c r="O53" s="58"/>
    </row>
    <row r="54" spans="1:16" s="40" customFormat="1" ht="11.45" customHeight="1">
      <c r="A54" s="398"/>
      <c r="B54" s="171"/>
      <c r="C54" s="171"/>
      <c r="D54" s="171"/>
      <c r="E54" s="171"/>
      <c r="F54" s="171"/>
      <c r="G54" s="171"/>
      <c r="H54" s="399"/>
      <c r="I54" s="171"/>
      <c r="J54" s="171"/>
      <c r="K54" s="171"/>
      <c r="L54" s="171"/>
      <c r="M54" s="47"/>
      <c r="N54" s="38"/>
      <c r="O54" s="70"/>
    </row>
    <row r="55" spans="1:16" s="40" customFormat="1" ht="11.45" customHeight="1">
      <c r="A55" s="162" t="s">
        <v>0</v>
      </c>
      <c r="B55" s="162" t="s">
        <v>198</v>
      </c>
      <c r="C55" s="163"/>
      <c r="D55" s="264"/>
      <c r="E55" s="163"/>
      <c r="F55" s="138">
        <v>-153.293149</v>
      </c>
      <c r="G55" s="139"/>
      <c r="H55" s="138">
        <v>-133.4</v>
      </c>
      <c r="I55" s="163"/>
      <c r="J55" s="138">
        <v>-624.49314900000002</v>
      </c>
      <c r="K55" s="163"/>
      <c r="L55" s="138">
        <v>-594.20000000000005</v>
      </c>
      <c r="M55" s="56"/>
    </row>
    <row r="56" spans="1:16" s="40" customFormat="1" ht="11.45" customHeight="1">
      <c r="A56" s="162" t="s">
        <v>0</v>
      </c>
      <c r="B56" s="162" t="s">
        <v>199</v>
      </c>
      <c r="C56" s="163"/>
      <c r="D56" s="265" t="s">
        <v>0</v>
      </c>
      <c r="E56" s="163"/>
      <c r="F56" s="138">
        <v>-8.6229999999999993</v>
      </c>
      <c r="G56" s="138"/>
      <c r="H56" s="138">
        <v>-8.8000000000000007</v>
      </c>
      <c r="I56" s="163"/>
      <c r="J56" s="138">
        <v>-29.423000000000002</v>
      </c>
      <c r="K56" s="163"/>
      <c r="L56" s="138">
        <v>-29.7</v>
      </c>
      <c r="M56" s="85"/>
      <c r="N56" s="54"/>
    </row>
    <row r="57" spans="1:16" s="40" customFormat="1" ht="11.45" customHeight="1">
      <c r="A57" s="400" t="s">
        <v>0</v>
      </c>
      <c r="B57" s="400" t="s">
        <v>181</v>
      </c>
      <c r="C57" s="400"/>
      <c r="D57" s="401"/>
      <c r="E57" s="163"/>
      <c r="F57" s="138">
        <v>-8.42</v>
      </c>
      <c r="G57" s="138">
        <v>11</v>
      </c>
      <c r="H57" s="138">
        <v>-9.4</v>
      </c>
      <c r="I57" s="163"/>
      <c r="J57" s="138">
        <v>-36.020000000000003</v>
      </c>
      <c r="K57" s="163"/>
      <c r="L57" s="138">
        <v>-38.4</v>
      </c>
      <c r="M57" s="56"/>
    </row>
    <row r="58" spans="1:16" s="259" customFormat="1" ht="11.45" customHeight="1">
      <c r="A58" s="243"/>
      <c r="B58" s="243" t="s">
        <v>196</v>
      </c>
      <c r="C58" s="243"/>
      <c r="D58" s="402"/>
      <c r="E58" s="243"/>
      <c r="F58" s="403">
        <f>SUM(F55:F57)</f>
        <v>-170.33614899999998</v>
      </c>
      <c r="G58" s="137"/>
      <c r="H58" s="403">
        <f>SUM(H55:H57)</f>
        <v>-151.60000000000002</v>
      </c>
      <c r="I58" s="243"/>
      <c r="J58" s="403">
        <f>SUM(J55:J57)-0.1</f>
        <v>-690.03614900000002</v>
      </c>
      <c r="K58" s="243"/>
      <c r="L58" s="403">
        <f>SUM(L55:L57)</f>
        <v>-662.30000000000007</v>
      </c>
      <c r="M58" s="352"/>
    </row>
    <row r="59" spans="1:16" s="40" customFormat="1" ht="11.45" customHeight="1">
      <c r="A59" s="122" t="s">
        <v>0</v>
      </c>
      <c r="B59" s="122" t="s">
        <v>167</v>
      </c>
      <c r="C59" s="122"/>
      <c r="D59" s="122"/>
      <c r="E59" s="199"/>
      <c r="F59" s="138">
        <v>54.048000000000002</v>
      </c>
      <c r="G59" s="214"/>
      <c r="H59" s="138">
        <v>47</v>
      </c>
      <c r="I59" s="199"/>
      <c r="J59" s="138">
        <f>159.4+F59</f>
        <v>213.44800000000001</v>
      </c>
      <c r="K59" s="199"/>
      <c r="L59" s="464">
        <v>201</v>
      </c>
      <c r="M59" s="56"/>
      <c r="N59" s="56"/>
    </row>
    <row r="60" spans="1:16" s="40" customFormat="1" ht="11.45" customHeight="1">
      <c r="A60" s="122" t="s">
        <v>0</v>
      </c>
      <c r="B60" s="122" t="s">
        <v>68</v>
      </c>
      <c r="C60" s="122"/>
      <c r="D60" s="122"/>
      <c r="E60" s="199"/>
      <c r="F60" s="139">
        <v>3.1859999999999999</v>
      </c>
      <c r="G60" s="214"/>
      <c r="H60" s="139">
        <v>3.5</v>
      </c>
      <c r="I60" s="199"/>
      <c r="J60" s="139">
        <f>8.6+F60</f>
        <v>11.786</v>
      </c>
      <c r="K60" s="199"/>
      <c r="L60" s="122">
        <v>10.199999999999999</v>
      </c>
      <c r="M60" s="56"/>
    </row>
    <row r="61" spans="1:16" s="40" customFormat="1" ht="11.45" customHeight="1">
      <c r="A61" s="350"/>
      <c r="B61" s="125" t="s">
        <v>220</v>
      </c>
      <c r="C61" s="125"/>
      <c r="D61" s="125"/>
      <c r="E61" s="349"/>
      <c r="F61" s="140">
        <f>SUM(F58:F60)</f>
        <v>-113.10214899999997</v>
      </c>
      <c r="G61" s="404"/>
      <c r="H61" s="140">
        <f>SUM(H58:H60)+0.1</f>
        <v>-101.00000000000003</v>
      </c>
      <c r="I61" s="349"/>
      <c r="J61" s="140">
        <f>SUM(J58:J60)+0.1</f>
        <v>-464.70214900000002</v>
      </c>
      <c r="K61" s="349"/>
      <c r="L61" s="140">
        <f>SUM(L58:L60)+0.1</f>
        <v>-451.00000000000006</v>
      </c>
      <c r="M61" s="56"/>
    </row>
    <row r="62" spans="1:16" s="40" customFormat="1" ht="11.45" customHeight="1">
      <c r="A62" s="122"/>
      <c r="B62" s="122"/>
      <c r="C62" s="122"/>
      <c r="D62" s="122"/>
      <c r="E62" s="199"/>
      <c r="F62" s="138"/>
      <c r="G62" s="214"/>
      <c r="H62" s="138"/>
      <c r="I62" s="199"/>
      <c r="J62" s="199"/>
      <c r="K62" s="199"/>
      <c r="L62" s="199"/>
      <c r="M62" s="56"/>
    </row>
    <row r="63" spans="1:16" s="40" customFormat="1" ht="11.45" customHeight="1">
      <c r="A63" s="122"/>
      <c r="B63" s="122"/>
      <c r="C63" s="122"/>
      <c r="D63" s="122"/>
      <c r="E63" s="200"/>
      <c r="F63" s="210"/>
      <c r="G63" s="211"/>
      <c r="H63" s="210"/>
      <c r="I63" s="200"/>
      <c r="J63" s="200"/>
      <c r="K63" s="200"/>
      <c r="L63" s="200"/>
      <c r="M63" s="56"/>
    </row>
    <row r="64" spans="1:16" s="40" customFormat="1" ht="15" customHeight="1">
      <c r="A64" s="346" t="s">
        <v>218</v>
      </c>
      <c r="B64" s="345"/>
      <c r="C64" s="345"/>
      <c r="D64" s="345"/>
      <c r="E64" s="196"/>
      <c r="F64" s="196"/>
      <c r="G64" s="196"/>
      <c r="H64" s="196"/>
      <c r="I64" s="196"/>
      <c r="J64" s="196"/>
      <c r="K64" s="196"/>
      <c r="L64" s="196"/>
      <c r="M64" s="360"/>
      <c r="N64" s="75"/>
      <c r="O64" s="75"/>
      <c r="P64" s="74"/>
    </row>
    <row r="65" spans="1:17" s="40" customFormat="1" ht="11.45" customHeight="1">
      <c r="A65" s="216"/>
      <c r="B65" s="123"/>
      <c r="C65" s="123"/>
      <c r="D65" s="123"/>
      <c r="E65" s="123"/>
      <c r="F65" s="405"/>
      <c r="G65" s="123"/>
      <c r="H65" s="123"/>
      <c r="I65" s="123"/>
      <c r="J65" s="123"/>
      <c r="K65" s="123"/>
      <c r="L65" s="123"/>
      <c r="M65" s="56"/>
    </row>
    <row r="66" spans="1:17" s="40" customFormat="1" ht="11.45" customHeight="1" thickBot="1">
      <c r="A66" s="198" t="s">
        <v>211</v>
      </c>
      <c r="B66" s="198"/>
      <c r="C66" s="198"/>
      <c r="D66" s="198"/>
      <c r="E66" s="198"/>
      <c r="F66" s="386"/>
      <c r="G66" s="198"/>
      <c r="H66" s="198"/>
      <c r="I66" s="198"/>
      <c r="J66" s="198"/>
      <c r="K66" s="198"/>
      <c r="L66" s="198"/>
      <c r="M66" s="56"/>
    </row>
    <row r="67" spans="1:17" s="72" customFormat="1" ht="11.45" customHeight="1">
      <c r="A67" s="199"/>
      <c r="B67" s="199"/>
      <c r="C67" s="199"/>
      <c r="D67" s="199"/>
      <c r="E67" s="199"/>
      <c r="F67" s="488" t="s">
        <v>5</v>
      </c>
      <c r="G67" s="488"/>
      <c r="H67" s="488"/>
      <c r="I67" s="199"/>
      <c r="J67" s="122"/>
      <c r="K67" s="127" t="s">
        <v>20</v>
      </c>
      <c r="L67" s="127"/>
    </row>
    <row r="68" spans="1:17" s="72" customFormat="1" ht="11.45" customHeight="1">
      <c r="A68" s="199"/>
      <c r="B68" s="199"/>
      <c r="C68" s="199"/>
      <c r="D68" s="199"/>
      <c r="E68" s="199"/>
      <c r="F68" s="489" t="s">
        <v>1</v>
      </c>
      <c r="G68" s="489"/>
      <c r="H68" s="489"/>
      <c r="I68" s="199"/>
      <c r="J68" s="122"/>
      <c r="K68" s="437" t="s">
        <v>1</v>
      </c>
      <c r="L68" s="127"/>
    </row>
    <row r="69" spans="1:17" s="40" customFormat="1" ht="11.45" customHeight="1">
      <c r="A69" s="126" t="s">
        <v>96</v>
      </c>
      <c r="B69" s="124"/>
      <c r="C69" s="124"/>
      <c r="D69" s="124"/>
      <c r="E69" s="122"/>
      <c r="F69" s="253">
        <v>2017</v>
      </c>
      <c r="G69" s="203"/>
      <c r="H69" s="204">
        <v>2016</v>
      </c>
      <c r="I69" s="122"/>
      <c r="J69" s="339">
        <v>2017</v>
      </c>
      <c r="K69" s="122"/>
      <c r="L69" s="339">
        <v>2016</v>
      </c>
      <c r="M69" s="56"/>
    </row>
    <row r="70" spans="1:17" s="43" customFormat="1" ht="15" customHeight="1">
      <c r="A70" s="122"/>
      <c r="B70" s="122" t="s">
        <v>66</v>
      </c>
      <c r="C70" s="122"/>
      <c r="D70" s="122"/>
      <c r="E70" s="122"/>
      <c r="F70" s="139">
        <v>-107.37</v>
      </c>
      <c r="G70" s="139"/>
      <c r="H70" s="139">
        <v>-76.599999999999994</v>
      </c>
      <c r="I70" s="122"/>
      <c r="J70" s="139">
        <v>-366.37</v>
      </c>
      <c r="K70" s="122"/>
      <c r="L70" s="139">
        <v>-279.2</v>
      </c>
      <c r="M70" s="369"/>
      <c r="O70" s="480"/>
    </row>
    <row r="71" spans="1:17" s="40" customFormat="1" ht="11.45" customHeight="1">
      <c r="A71" s="122"/>
      <c r="B71" s="122" t="s">
        <v>236</v>
      </c>
      <c r="C71" s="122"/>
      <c r="D71" s="122"/>
      <c r="E71" s="122"/>
      <c r="F71" s="139">
        <v>0</v>
      </c>
      <c r="G71" s="139"/>
      <c r="H71" s="139">
        <v>0</v>
      </c>
      <c r="I71" s="122"/>
      <c r="J71" s="139">
        <v>-0.4</v>
      </c>
      <c r="K71" s="122"/>
      <c r="L71" s="139">
        <v>-14.6</v>
      </c>
      <c r="M71" s="56"/>
      <c r="N71" s="438" t="s">
        <v>0</v>
      </c>
      <c r="O71" s="438"/>
      <c r="P71" s="438" t="s">
        <v>0</v>
      </c>
      <c r="Q71" s="438" t="s">
        <v>0</v>
      </c>
    </row>
    <row r="72" spans="1:17" s="40" customFormat="1" ht="11.45" customHeight="1">
      <c r="A72" s="122"/>
      <c r="B72" s="122" t="s">
        <v>205</v>
      </c>
      <c r="C72" s="124"/>
      <c r="D72" s="124"/>
      <c r="E72" s="122"/>
      <c r="F72" s="139">
        <v>-14.226000000000001</v>
      </c>
      <c r="G72" s="138"/>
      <c r="H72" s="139">
        <v>-21</v>
      </c>
      <c r="I72" s="122"/>
      <c r="J72" s="139">
        <v>-59.426000000000002</v>
      </c>
      <c r="K72" s="122"/>
      <c r="L72" s="139">
        <v>-30.1</v>
      </c>
      <c r="M72" s="56"/>
      <c r="N72" s="468"/>
    </row>
    <row r="73" spans="1:17" s="40" customFormat="1" ht="11.45" customHeight="1">
      <c r="A73" s="350"/>
      <c r="B73" s="125" t="s">
        <v>197</v>
      </c>
      <c r="C73" s="124"/>
      <c r="D73" s="124"/>
      <c r="E73" s="122"/>
      <c r="F73" s="140">
        <f>SUM(F70:F72)</f>
        <v>-121.596</v>
      </c>
      <c r="G73" s="138"/>
      <c r="H73" s="140">
        <f>SUM(H70:H72)</f>
        <v>-97.6</v>
      </c>
      <c r="I73" s="122"/>
      <c r="J73" s="140">
        <f>SUM(J70:J72)-0.1</f>
        <v>-426.29599999999999</v>
      </c>
      <c r="K73" s="122"/>
      <c r="L73" s="140">
        <f>SUM(L70:L72)</f>
        <v>-323.90000000000003</v>
      </c>
      <c r="M73" s="56"/>
      <c r="N73" s="56"/>
    </row>
    <row r="74" spans="1:17" s="40" customFormat="1" ht="11.45" customHeight="1">
      <c r="A74" s="122"/>
      <c r="B74" s="121"/>
      <c r="C74" s="122"/>
      <c r="D74" s="122"/>
      <c r="E74" s="122"/>
      <c r="F74" s="137"/>
      <c r="G74" s="138"/>
      <c r="H74" s="137"/>
      <c r="I74" s="122"/>
      <c r="J74" s="122"/>
      <c r="K74" s="122"/>
      <c r="L74" s="122"/>
      <c r="M74" s="56"/>
    </row>
    <row r="75" spans="1:17" s="40" customFormat="1" ht="11.45" customHeight="1" thickBot="1">
      <c r="A75" s="198" t="s">
        <v>212</v>
      </c>
      <c r="B75" s="198"/>
      <c r="C75" s="198"/>
      <c r="D75" s="198"/>
      <c r="E75" s="198"/>
      <c r="F75" s="386"/>
      <c r="G75" s="198"/>
      <c r="H75" s="198"/>
      <c r="I75" s="198"/>
      <c r="J75" s="198"/>
      <c r="K75" s="198"/>
      <c r="L75" s="198"/>
      <c r="M75" s="56"/>
    </row>
    <row r="76" spans="1:17" s="72" customFormat="1" ht="11.45" customHeight="1">
      <c r="A76" s="199"/>
      <c r="B76" s="199"/>
      <c r="C76" s="199"/>
      <c r="D76" s="199"/>
      <c r="E76" s="199"/>
      <c r="F76" s="488" t="s">
        <v>5</v>
      </c>
      <c r="G76" s="488"/>
      <c r="H76" s="488"/>
      <c r="I76" s="199"/>
      <c r="J76" s="122"/>
      <c r="K76" s="127" t="s">
        <v>20</v>
      </c>
      <c r="L76" s="127"/>
      <c r="Q76" s="72" t="s">
        <v>0</v>
      </c>
    </row>
    <row r="77" spans="1:17" s="72" customFormat="1" ht="11.45" customHeight="1">
      <c r="A77" s="199"/>
      <c r="B77" s="199"/>
      <c r="C77" s="199"/>
      <c r="D77" s="199"/>
      <c r="E77" s="199"/>
      <c r="F77" s="489" t="s">
        <v>1</v>
      </c>
      <c r="G77" s="489"/>
      <c r="H77" s="489"/>
      <c r="I77" s="199"/>
      <c r="J77" s="122"/>
      <c r="K77" s="451" t="s">
        <v>1</v>
      </c>
      <c r="L77" s="127"/>
    </row>
    <row r="78" spans="1:17" s="40" customFormat="1" ht="11.45" customHeight="1">
      <c r="A78" s="126" t="s">
        <v>96</v>
      </c>
      <c r="B78" s="124"/>
      <c r="C78" s="124"/>
      <c r="D78" s="124"/>
      <c r="E78" s="122"/>
      <c r="F78" s="253">
        <v>2017</v>
      </c>
      <c r="G78" s="203"/>
      <c r="H78" s="204">
        <v>2016</v>
      </c>
      <c r="I78" s="122"/>
      <c r="J78" s="339">
        <v>2017</v>
      </c>
      <c r="K78" s="122"/>
      <c r="L78" s="339">
        <v>2016</v>
      </c>
      <c r="M78" s="56"/>
    </row>
    <row r="79" spans="1:17" s="40" customFormat="1" ht="11.45" customHeight="1">
      <c r="A79" s="222"/>
      <c r="B79" s="122"/>
      <c r="C79" s="122"/>
      <c r="D79" s="122"/>
      <c r="E79" s="122"/>
      <c r="F79" s="147" t="s">
        <v>0</v>
      </c>
      <c r="G79" s="147"/>
      <c r="H79" s="147"/>
      <c r="I79" s="122"/>
      <c r="J79" s="122"/>
      <c r="K79" s="122"/>
      <c r="L79" s="122"/>
      <c r="M79" s="56"/>
    </row>
    <row r="80" spans="1:17" s="40" customFormat="1" ht="11.45" customHeight="1">
      <c r="A80" s="123"/>
      <c r="B80" s="123" t="s">
        <v>67</v>
      </c>
      <c r="C80" s="123"/>
      <c r="D80" s="123"/>
      <c r="E80" s="122"/>
      <c r="F80" s="138">
        <v>-56.134999999999998</v>
      </c>
      <c r="G80" s="138"/>
      <c r="H80" s="138">
        <v>-54.7</v>
      </c>
      <c r="I80" s="122"/>
      <c r="J80" s="138">
        <v>-226.035</v>
      </c>
      <c r="K80" s="122"/>
      <c r="L80" s="138">
        <v>-218.7</v>
      </c>
      <c r="M80" s="56"/>
    </row>
    <row r="81" spans="1:14" s="40" customFormat="1" ht="11.45" customHeight="1">
      <c r="A81" s="400"/>
      <c r="B81" s="124" t="s">
        <v>106</v>
      </c>
      <c r="C81" s="400"/>
      <c r="D81" s="401"/>
      <c r="E81" s="163"/>
      <c r="F81" s="177">
        <v>16.248000000000001</v>
      </c>
      <c r="G81" s="138"/>
      <c r="H81" s="177">
        <v>12.7</v>
      </c>
      <c r="I81" s="163"/>
      <c r="J81" s="177">
        <v>71.647999999999996</v>
      </c>
      <c r="K81" s="163"/>
      <c r="L81" s="138">
        <v>61.7</v>
      </c>
      <c r="M81" s="56"/>
    </row>
    <row r="82" spans="1:14" s="40" customFormat="1" ht="16.5" customHeight="1">
      <c r="A82" s="350"/>
      <c r="B82" s="125" t="s">
        <v>197</v>
      </c>
      <c r="C82" s="124"/>
      <c r="D82" s="124"/>
      <c r="E82" s="122"/>
      <c r="F82" s="140">
        <f>SUM(F80:F81)</f>
        <v>-39.887</v>
      </c>
      <c r="G82" s="138"/>
      <c r="H82" s="140">
        <f>SUM(H80:H81)</f>
        <v>-42</v>
      </c>
      <c r="I82" s="122"/>
      <c r="J82" s="140">
        <f>SUM(J80:J81)</f>
        <v>-154.387</v>
      </c>
      <c r="K82" s="122"/>
      <c r="L82" s="140">
        <f>SUM(L80:L81)</f>
        <v>-157</v>
      </c>
      <c r="M82" s="56"/>
    </row>
    <row r="83" spans="1:14" s="40" customFormat="1" ht="11.45" customHeight="1">
      <c r="A83" s="123"/>
      <c r="B83" s="123"/>
      <c r="C83" s="123"/>
      <c r="D83" s="123"/>
      <c r="E83" s="123"/>
      <c r="F83" s="247"/>
      <c r="G83" s="212"/>
      <c r="H83" s="254"/>
      <c r="I83" s="123"/>
      <c r="J83" s="123"/>
      <c r="K83" s="123"/>
      <c r="L83" s="123"/>
      <c r="M83" s="56"/>
    </row>
    <row r="84" spans="1:14" s="40" customFormat="1" ht="11.45" customHeight="1" thickBot="1">
      <c r="A84" s="412" t="s">
        <v>215</v>
      </c>
      <c r="B84" s="198"/>
      <c r="C84" s="198"/>
      <c r="D84" s="198"/>
      <c r="E84" s="198"/>
      <c r="F84" s="221"/>
      <c r="G84" s="212"/>
      <c r="H84" s="212"/>
      <c r="I84" s="198"/>
      <c r="J84" s="198"/>
      <c r="K84" s="198"/>
      <c r="L84" s="198"/>
      <c r="M84" s="51"/>
      <c r="N84" s="52"/>
    </row>
    <row r="85" spans="1:14" s="72" customFormat="1" ht="11.45" customHeight="1">
      <c r="A85" s="199"/>
      <c r="B85" s="199"/>
      <c r="C85" s="199"/>
      <c r="D85" s="199"/>
      <c r="E85" s="199"/>
      <c r="F85" s="490" t="s">
        <v>5</v>
      </c>
      <c r="G85" s="488"/>
      <c r="H85" s="488"/>
      <c r="I85" s="199"/>
      <c r="J85" s="122"/>
      <c r="K85" s="127" t="s">
        <v>20</v>
      </c>
      <c r="L85" s="127"/>
    </row>
    <row r="86" spans="1:14" s="72" customFormat="1" ht="11.45" customHeight="1">
      <c r="A86" s="199"/>
      <c r="B86" s="199"/>
      <c r="C86" s="199"/>
      <c r="D86" s="199"/>
      <c r="E86" s="199"/>
      <c r="F86" s="489" t="s">
        <v>1</v>
      </c>
      <c r="G86" s="489"/>
      <c r="H86" s="489"/>
      <c r="I86" s="199"/>
      <c r="J86" s="122"/>
      <c r="K86" s="437" t="s">
        <v>1</v>
      </c>
      <c r="L86" s="127"/>
    </row>
    <row r="87" spans="1:14" s="40" customFormat="1" ht="11.45" customHeight="1">
      <c r="A87" s="126" t="s">
        <v>96</v>
      </c>
      <c r="B87" s="124"/>
      <c r="C87" s="124"/>
      <c r="D87" s="124"/>
      <c r="E87" s="122"/>
      <c r="F87" s="253">
        <v>2017</v>
      </c>
      <c r="G87" s="203"/>
      <c r="H87" s="204">
        <v>2016</v>
      </c>
      <c r="I87" s="122"/>
      <c r="J87" s="339">
        <v>2017</v>
      </c>
      <c r="K87" s="122"/>
      <c r="L87" s="339">
        <v>2016</v>
      </c>
      <c r="M87" s="56"/>
    </row>
    <row r="88" spans="1:14" s="40" customFormat="1" ht="11.45" customHeight="1">
      <c r="A88" s="222"/>
      <c r="B88" s="122"/>
      <c r="C88" s="122"/>
      <c r="D88" s="122"/>
      <c r="E88" s="122"/>
      <c r="F88" s="147" t="s">
        <v>0</v>
      </c>
      <c r="G88" s="147"/>
      <c r="H88" s="147"/>
      <c r="I88" s="122"/>
      <c r="J88" s="122"/>
      <c r="K88" s="122"/>
      <c r="L88" s="122"/>
      <c r="M88" s="56"/>
    </row>
    <row r="89" spans="1:14" s="40" customFormat="1" ht="11.45" customHeight="1">
      <c r="A89" s="122"/>
      <c r="B89" s="122" t="s">
        <v>234</v>
      </c>
      <c r="C89" s="122"/>
      <c r="D89" s="122"/>
      <c r="E89" s="122"/>
      <c r="F89" s="138">
        <v>-2.1779999999999973</v>
      </c>
      <c r="G89" s="138"/>
      <c r="H89" s="138">
        <v>-7.8</v>
      </c>
      <c r="I89" s="122"/>
      <c r="J89" s="430">
        <v>-40.577999999999996</v>
      </c>
      <c r="K89" s="122"/>
      <c r="L89" s="138">
        <v>-12</v>
      </c>
      <c r="M89" s="56"/>
    </row>
    <row r="90" spans="1:14" s="43" customFormat="1" ht="11.45" customHeight="1">
      <c r="A90" s="122"/>
      <c r="B90" s="122" t="s">
        <v>206</v>
      </c>
      <c r="C90" s="124"/>
      <c r="D90" s="124"/>
      <c r="E90" s="122"/>
      <c r="F90" s="139">
        <v>-53.603999999999999</v>
      </c>
      <c r="G90" s="139"/>
      <c r="H90" s="139">
        <v>0</v>
      </c>
      <c r="I90" s="122"/>
      <c r="J90" s="465">
        <v>-53.603999999999999</v>
      </c>
      <c r="K90" s="122"/>
      <c r="L90" s="138">
        <v>0</v>
      </c>
      <c r="M90" s="369"/>
    </row>
    <row r="91" spans="1:14" s="40" customFormat="1" ht="15.75" customHeight="1">
      <c r="A91" s="350"/>
      <c r="B91" s="125" t="s">
        <v>197</v>
      </c>
      <c r="C91" s="124"/>
      <c r="D91" s="124"/>
      <c r="E91" s="122"/>
      <c r="F91" s="140">
        <f>SUM(F89:F90)</f>
        <v>-55.781999999999996</v>
      </c>
      <c r="G91" s="138"/>
      <c r="H91" s="140">
        <f>SUM(H89:H90)</f>
        <v>-7.8</v>
      </c>
      <c r="I91" s="122"/>
      <c r="J91" s="140">
        <f>SUM(J89:J90)</f>
        <v>-94.181999999999988</v>
      </c>
      <c r="K91" s="122"/>
      <c r="L91" s="140">
        <f>SUM(L89:L90)</f>
        <v>-12</v>
      </c>
      <c r="M91" s="56"/>
    </row>
    <row r="92" spans="1:14" s="40" customFormat="1" ht="11.45" customHeight="1">
      <c r="A92" s="122"/>
      <c r="B92" s="121"/>
      <c r="C92" s="122"/>
      <c r="D92" s="122"/>
      <c r="E92" s="122"/>
      <c r="F92" s="137"/>
      <c r="G92" s="138"/>
      <c r="H92" s="137"/>
      <c r="I92" s="122"/>
      <c r="J92" s="122"/>
      <c r="K92" s="122"/>
      <c r="L92" s="122"/>
      <c r="M92" s="56"/>
    </row>
    <row r="93" spans="1:14" s="40" customFormat="1" ht="11.45" customHeight="1">
      <c r="A93" s="122"/>
      <c r="B93" s="121"/>
      <c r="C93" s="122"/>
      <c r="D93" s="122"/>
      <c r="E93" s="122"/>
      <c r="F93" s="137"/>
      <c r="G93" s="138"/>
      <c r="H93" s="137"/>
      <c r="I93" s="122"/>
      <c r="J93" s="122"/>
      <c r="K93" s="122"/>
      <c r="L93" s="122"/>
      <c r="M93" s="56"/>
    </row>
    <row r="94" spans="1:14" s="40" customFormat="1" ht="11.25" customHeight="1" thickBot="1">
      <c r="A94" s="198" t="s">
        <v>219</v>
      </c>
      <c r="B94" s="198"/>
      <c r="C94" s="198"/>
      <c r="D94" s="198"/>
      <c r="E94" s="198"/>
      <c r="F94" s="386"/>
      <c r="G94" s="198"/>
      <c r="H94" s="198"/>
      <c r="I94" s="198"/>
      <c r="J94" s="198"/>
      <c r="K94" s="198"/>
      <c r="L94" s="198"/>
      <c r="M94" s="51"/>
      <c r="N94" s="52"/>
    </row>
    <row r="95" spans="1:14" s="40" customFormat="1" ht="11.25" customHeight="1">
      <c r="A95" s="199"/>
      <c r="B95" s="199"/>
      <c r="C95" s="199"/>
      <c r="D95" s="199"/>
      <c r="E95" s="199"/>
      <c r="F95" s="488" t="s">
        <v>5</v>
      </c>
      <c r="G95" s="488"/>
      <c r="H95" s="488"/>
      <c r="I95" s="199"/>
      <c r="J95" s="122"/>
      <c r="K95" s="127" t="s">
        <v>20</v>
      </c>
      <c r="L95" s="127"/>
      <c r="M95" s="51"/>
      <c r="N95" s="52"/>
    </row>
    <row r="96" spans="1:14" s="40" customFormat="1" ht="11.25" customHeight="1">
      <c r="A96" s="199"/>
      <c r="B96" s="199"/>
      <c r="C96" s="199"/>
      <c r="D96" s="199"/>
      <c r="E96" s="199"/>
      <c r="F96" s="489" t="s">
        <v>1</v>
      </c>
      <c r="G96" s="489"/>
      <c r="H96" s="489"/>
      <c r="I96" s="199"/>
      <c r="J96" s="122"/>
      <c r="K96" s="437" t="s">
        <v>1</v>
      </c>
      <c r="L96" s="127"/>
      <c r="M96" s="51"/>
      <c r="N96" s="52"/>
    </row>
    <row r="97" spans="1:16" s="40" customFormat="1" ht="14.25" customHeight="1">
      <c r="A97" s="126" t="s">
        <v>96</v>
      </c>
      <c r="B97" s="124"/>
      <c r="C97" s="124"/>
      <c r="D97" s="124"/>
      <c r="E97" s="122"/>
      <c r="F97" s="253">
        <v>2017</v>
      </c>
      <c r="G97" s="203"/>
      <c r="H97" s="204">
        <v>2016</v>
      </c>
      <c r="I97" s="122"/>
      <c r="J97" s="339">
        <v>2017</v>
      </c>
      <c r="K97" s="122"/>
      <c r="L97" s="339">
        <v>2016</v>
      </c>
      <c r="M97" s="51"/>
      <c r="N97" s="52"/>
    </row>
    <row r="98" spans="1:16" s="40" customFormat="1" ht="11.25" customHeight="1">
      <c r="A98" s="222"/>
      <c r="B98" s="122" t="s">
        <v>0</v>
      </c>
      <c r="C98" s="122"/>
      <c r="D98" s="122"/>
      <c r="E98" s="122"/>
      <c r="F98" s="139"/>
      <c r="G98" s="139"/>
      <c r="H98" s="314"/>
      <c r="I98" s="139"/>
      <c r="J98" s="139"/>
      <c r="K98" s="139"/>
      <c r="L98" s="139"/>
      <c r="M98" s="51"/>
      <c r="N98" s="439"/>
    </row>
    <row r="99" spans="1:16" s="40" customFormat="1" ht="11.25" customHeight="1">
      <c r="A99" s="122"/>
      <c r="B99" s="122" t="s">
        <v>251</v>
      </c>
      <c r="C99" s="122"/>
      <c r="D99" s="122"/>
      <c r="E99" s="122"/>
      <c r="F99" s="139">
        <v>-33.926094999999997</v>
      </c>
      <c r="G99" s="139"/>
      <c r="H99" s="139">
        <v>-0.5</v>
      </c>
      <c r="I99" s="139"/>
      <c r="J99" s="139">
        <v>-34.526094999999998</v>
      </c>
      <c r="K99" s="139"/>
      <c r="L99" s="139">
        <v>-4.7</v>
      </c>
      <c r="M99" s="452"/>
      <c r="N99" s="439"/>
    </row>
    <row r="100" spans="1:16" s="40" customFormat="1" ht="11.25" customHeight="1">
      <c r="A100" s="122"/>
      <c r="B100" s="122" t="s">
        <v>239</v>
      </c>
      <c r="C100" s="122"/>
      <c r="D100" s="122"/>
      <c r="E100" s="122"/>
      <c r="F100" s="139">
        <v>-5.7720000000000002</v>
      </c>
      <c r="G100" s="139"/>
      <c r="H100" s="139">
        <v>0</v>
      </c>
      <c r="I100" s="139"/>
      <c r="J100" s="139">
        <v>-21.771999999999998</v>
      </c>
      <c r="K100" s="139"/>
      <c r="L100" s="139">
        <v>0</v>
      </c>
      <c r="M100" s="452"/>
      <c r="N100" s="439"/>
    </row>
    <row r="101" spans="1:16" s="40" customFormat="1" ht="11.25" customHeight="1">
      <c r="A101" s="122"/>
      <c r="B101" s="122" t="s">
        <v>252</v>
      </c>
      <c r="C101" s="122"/>
      <c r="D101" s="122"/>
      <c r="E101" s="122"/>
      <c r="F101" s="139">
        <v>-14.366</v>
      </c>
      <c r="G101" s="139"/>
      <c r="H101" s="139">
        <v>0</v>
      </c>
      <c r="I101" s="139"/>
      <c r="J101" s="139">
        <v>-14.366</v>
      </c>
      <c r="K101" s="139"/>
      <c r="L101" s="139">
        <v>0</v>
      </c>
      <c r="M101" s="452"/>
      <c r="N101" s="439"/>
    </row>
    <row r="102" spans="1:16" s="40" customFormat="1" ht="11.25" customHeight="1">
      <c r="A102" s="122"/>
      <c r="B102" s="122" t="s">
        <v>256</v>
      </c>
      <c r="C102" s="122"/>
      <c r="D102" s="122"/>
      <c r="E102" s="122"/>
      <c r="F102" s="139">
        <v>-8.4039999999999999</v>
      </c>
      <c r="G102" s="139"/>
      <c r="H102" s="139">
        <v>2.4</v>
      </c>
      <c r="I102" s="139"/>
      <c r="J102" s="139">
        <v>-2.4039999999999999</v>
      </c>
      <c r="K102" s="139"/>
      <c r="L102" s="139">
        <v>3.7</v>
      </c>
      <c r="M102" s="452"/>
      <c r="N102" s="439"/>
    </row>
    <row r="103" spans="1:16" s="40" customFormat="1" ht="11.45" customHeight="1">
      <c r="A103" s="122"/>
      <c r="B103" s="122" t="s">
        <v>127</v>
      </c>
      <c r="C103" s="124"/>
      <c r="D103" s="124"/>
      <c r="E103" s="122"/>
      <c r="F103" s="139">
        <v>-2.2549999999999999</v>
      </c>
      <c r="G103" s="139"/>
      <c r="H103" s="139">
        <v>0</v>
      </c>
      <c r="I103" s="139"/>
      <c r="J103" s="139">
        <v>-9.754999999999999</v>
      </c>
      <c r="K103" s="139"/>
      <c r="L103" s="139">
        <v>0.4</v>
      </c>
      <c r="M103" s="453"/>
    </row>
    <row r="104" spans="1:16" s="40" customFormat="1" ht="11.45" customHeight="1">
      <c r="A104" s="350"/>
      <c r="B104" s="125" t="s">
        <v>197</v>
      </c>
      <c r="C104" s="124"/>
      <c r="D104" s="124"/>
      <c r="E104" s="122"/>
      <c r="F104" s="140">
        <f>SUM(F98:F103)</f>
        <v>-64.723094999999986</v>
      </c>
      <c r="G104" s="138"/>
      <c r="H104" s="140">
        <f>SUM(H98:H103)</f>
        <v>1.9</v>
      </c>
      <c r="I104" s="122"/>
      <c r="J104" s="140">
        <f>SUM(J98:J103)</f>
        <v>-82.823094999999995</v>
      </c>
      <c r="K104" s="122"/>
      <c r="L104" s="316">
        <f>SUM(L98:L103)</f>
        <v>-0.6</v>
      </c>
      <c r="M104" s="56"/>
    </row>
    <row r="105" spans="1:16" s="40" customFormat="1" ht="15" customHeight="1">
      <c r="A105" s="122"/>
      <c r="B105" s="121"/>
      <c r="C105" s="122"/>
      <c r="D105" s="122"/>
      <c r="E105" s="122"/>
      <c r="F105" s="137"/>
      <c r="G105" s="138"/>
      <c r="H105" s="137"/>
      <c r="I105" s="122"/>
      <c r="J105" s="122"/>
      <c r="K105" s="122"/>
      <c r="L105" s="122"/>
      <c r="M105" s="360"/>
      <c r="N105" s="75"/>
      <c r="O105" s="75"/>
      <c r="P105" s="74"/>
    </row>
    <row r="106" spans="1:16" s="40" customFormat="1" ht="15" customHeight="1">
      <c r="A106" s="346" t="s">
        <v>227</v>
      </c>
      <c r="C106" s="122"/>
      <c r="D106" s="122"/>
      <c r="E106" s="122"/>
      <c r="F106" s="137"/>
      <c r="G106" s="138"/>
      <c r="H106" s="137"/>
      <c r="I106" s="122"/>
      <c r="J106" s="122"/>
      <c r="K106" s="122"/>
      <c r="L106" s="122"/>
      <c r="M106" s="360"/>
      <c r="N106" s="75"/>
      <c r="O106" s="75"/>
      <c r="P106" s="74"/>
    </row>
    <row r="107" spans="1:16" s="40" customFormat="1" ht="11.45" customHeight="1">
      <c r="A107" s="351"/>
      <c r="B107" s="123"/>
      <c r="C107" s="123"/>
      <c r="D107" s="123"/>
      <c r="E107" s="123"/>
      <c r="F107" s="212"/>
      <c r="G107" s="212"/>
      <c r="H107" s="212"/>
      <c r="I107" s="123"/>
      <c r="J107" s="123"/>
      <c r="K107" s="123"/>
      <c r="L107" s="123"/>
      <c r="M107" s="51"/>
      <c r="N107" s="52"/>
    </row>
    <row r="108" spans="1:16" s="40" customFormat="1" ht="15" customHeight="1">
      <c r="A108" s="346" t="s">
        <v>182</v>
      </c>
      <c r="B108" s="345"/>
      <c r="C108" s="345"/>
      <c r="D108" s="345"/>
      <c r="E108" s="196"/>
      <c r="F108" s="196"/>
      <c r="G108" s="196"/>
      <c r="H108" s="196"/>
      <c r="I108" s="196"/>
      <c r="J108" s="196"/>
      <c r="K108" s="196"/>
      <c r="L108" s="196"/>
      <c r="M108" s="360"/>
      <c r="N108" s="75"/>
      <c r="O108" s="75"/>
      <c r="P108" s="74"/>
    </row>
    <row r="109" spans="1:16" s="40" customFormat="1" ht="11.45" customHeight="1">
      <c r="A109" s="216"/>
      <c r="B109" s="123"/>
      <c r="C109" s="123"/>
      <c r="D109" s="123"/>
      <c r="E109" s="123"/>
      <c r="F109" s="219"/>
      <c r="G109" s="212"/>
      <c r="H109" s="212"/>
      <c r="I109" s="123"/>
      <c r="J109" s="123"/>
      <c r="K109" s="123"/>
      <c r="L109" s="123"/>
      <c r="M109" s="49"/>
    </row>
    <row r="110" spans="1:16" s="40" customFormat="1" ht="11.45" customHeight="1" thickBot="1">
      <c r="A110" s="198" t="s">
        <v>102</v>
      </c>
      <c r="B110" s="198"/>
      <c r="C110" s="198"/>
      <c r="D110" s="198"/>
      <c r="E110" s="198"/>
      <c r="F110" s="221"/>
      <c r="G110" s="221"/>
      <c r="H110" s="221"/>
      <c r="I110" s="198"/>
      <c r="J110" s="198"/>
      <c r="K110" s="198"/>
      <c r="L110" s="198"/>
      <c r="M110" s="56"/>
    </row>
    <row r="111" spans="1:16" s="72" customFormat="1" ht="11.45" customHeight="1">
      <c r="A111" s="199"/>
      <c r="B111" s="199"/>
      <c r="C111" s="199"/>
      <c r="D111" s="199"/>
      <c r="E111" s="199"/>
      <c r="F111" s="488" t="s">
        <v>5</v>
      </c>
      <c r="G111" s="488"/>
      <c r="H111" s="488"/>
      <c r="I111" s="199"/>
      <c r="J111" s="122"/>
      <c r="K111" s="127" t="s">
        <v>20</v>
      </c>
      <c r="L111" s="127"/>
    </row>
    <row r="112" spans="1:16" s="72" customFormat="1" ht="11.45" customHeight="1">
      <c r="A112" s="199"/>
      <c r="B112" s="199"/>
      <c r="C112" s="199"/>
      <c r="D112" s="199"/>
      <c r="E112" s="199"/>
      <c r="F112" s="489" t="s">
        <v>1</v>
      </c>
      <c r="G112" s="489"/>
      <c r="H112" s="489"/>
      <c r="I112" s="199"/>
      <c r="J112" s="122"/>
      <c r="K112" s="424" t="s">
        <v>1</v>
      </c>
      <c r="L112" s="127"/>
    </row>
    <row r="113" spans="1:16" s="40" customFormat="1" ht="15" customHeight="1">
      <c r="A113" s="126" t="s">
        <v>96</v>
      </c>
      <c r="B113" s="124"/>
      <c r="C113" s="124"/>
      <c r="D113" s="124"/>
      <c r="E113" s="122"/>
      <c r="F113" s="253">
        <v>2017</v>
      </c>
      <c r="G113" s="203"/>
      <c r="H113" s="204">
        <v>2016</v>
      </c>
      <c r="I113" s="122"/>
      <c r="J113" s="339">
        <v>2017</v>
      </c>
      <c r="K113" s="122"/>
      <c r="L113" s="339">
        <v>2016</v>
      </c>
      <c r="M113" s="56"/>
    </row>
    <row r="114" spans="1:16" s="40" customFormat="1" ht="11.45" customHeight="1">
      <c r="A114" s="222"/>
      <c r="B114" s="122"/>
      <c r="C114" s="122"/>
      <c r="D114" s="122"/>
      <c r="E114" s="122"/>
      <c r="F114" s="147" t="s">
        <v>0</v>
      </c>
      <c r="G114" s="147"/>
      <c r="H114" s="147"/>
      <c r="I114" s="122"/>
      <c r="J114" s="122"/>
      <c r="K114" s="122"/>
      <c r="L114" s="122"/>
      <c r="M114" s="56"/>
    </row>
    <row r="115" spans="1:16" s="40" customFormat="1" ht="11.45" customHeight="1">
      <c r="A115" s="123"/>
      <c r="B115" s="123" t="s">
        <v>65</v>
      </c>
      <c r="C115" s="123"/>
      <c r="D115" s="123"/>
      <c r="E115" s="122"/>
      <c r="F115" s="138">
        <v>-17.097000000000001</v>
      </c>
      <c r="G115" s="138"/>
      <c r="H115" s="138">
        <v>-18</v>
      </c>
      <c r="I115" s="122"/>
      <c r="J115" s="138">
        <v>-64.396999999999991</v>
      </c>
      <c r="K115" s="122"/>
      <c r="L115" s="138">
        <v>-66.599999999999994</v>
      </c>
      <c r="M115" s="139"/>
      <c r="N115" s="56"/>
      <c r="O115" s="56"/>
    </row>
    <row r="116" spans="1:16" s="40" customFormat="1" ht="11.45" customHeight="1">
      <c r="A116" s="123"/>
      <c r="B116" s="123" t="s">
        <v>64</v>
      </c>
      <c r="C116" s="123"/>
      <c r="D116" s="123"/>
      <c r="E116" s="122"/>
      <c r="F116" s="139">
        <v>1.2030000000000001</v>
      </c>
      <c r="G116" s="138"/>
      <c r="H116" s="139">
        <v>2</v>
      </c>
      <c r="I116" s="122"/>
      <c r="J116" s="139">
        <v>4.8029999999999999</v>
      </c>
      <c r="K116" s="122"/>
      <c r="L116" s="138">
        <v>12.6</v>
      </c>
      <c r="M116" s="115"/>
      <c r="N116" s="56"/>
      <c r="O116" s="56"/>
    </row>
    <row r="117" spans="1:16" s="40" customFormat="1" ht="11.45" customHeight="1">
      <c r="A117" s="123"/>
      <c r="B117" s="124" t="s">
        <v>63</v>
      </c>
      <c r="C117" s="124"/>
      <c r="D117" s="124"/>
      <c r="E117" s="122"/>
      <c r="F117" s="139">
        <v>0</v>
      </c>
      <c r="G117" s="138"/>
      <c r="H117" s="139">
        <v>1.7</v>
      </c>
      <c r="I117" s="122"/>
      <c r="J117" s="139">
        <v>1.76</v>
      </c>
      <c r="K117" s="122"/>
      <c r="L117" s="138">
        <v>7.9</v>
      </c>
      <c r="M117" s="115"/>
      <c r="N117" s="56"/>
      <c r="O117" s="56"/>
    </row>
    <row r="118" spans="1:16" s="259" customFormat="1" ht="11.45" customHeight="1">
      <c r="A118" s="125"/>
      <c r="B118" s="348" t="s">
        <v>42</v>
      </c>
      <c r="C118" s="348"/>
      <c r="D118" s="348"/>
      <c r="E118" s="121"/>
      <c r="F118" s="140">
        <f>SUM(F115:F117)</f>
        <v>-15.894000000000002</v>
      </c>
      <c r="G118" s="136"/>
      <c r="H118" s="140">
        <f>SUM(H115:H117)</f>
        <v>-14.3</v>
      </c>
      <c r="I118" s="121"/>
      <c r="J118" s="140">
        <f>SUM(J115:J117)</f>
        <v>-57.833999999999996</v>
      </c>
      <c r="K118" s="121"/>
      <c r="L118" s="140">
        <f>SUM(L115:L117)</f>
        <v>-46.099999999999994</v>
      </c>
      <c r="M118" s="366"/>
      <c r="N118" s="352"/>
      <c r="O118" s="352"/>
    </row>
    <row r="119" spans="1:16" s="40" customFormat="1" ht="11.45" customHeight="1">
      <c r="A119" s="351"/>
      <c r="B119" s="123"/>
      <c r="C119" s="123"/>
      <c r="D119" s="123"/>
      <c r="E119" s="123"/>
      <c r="F119" s="247"/>
      <c r="G119" s="212"/>
      <c r="H119" s="212"/>
      <c r="I119" s="123"/>
      <c r="J119" s="123"/>
      <c r="K119" s="123"/>
      <c r="L119" s="123"/>
      <c r="M119" s="115"/>
      <c r="N119" s="56"/>
      <c r="O119" s="56"/>
    </row>
    <row r="120" spans="1:16" s="40" customFormat="1" ht="11.45" customHeight="1">
      <c r="A120" s="122"/>
      <c r="B120" s="122"/>
      <c r="C120" s="122"/>
      <c r="D120" s="122"/>
      <c r="E120" s="123"/>
      <c r="F120" s="214"/>
      <c r="G120" s="212"/>
      <c r="H120" s="213"/>
      <c r="I120" s="123"/>
      <c r="J120" s="123"/>
      <c r="K120" s="123"/>
      <c r="L120" s="123"/>
      <c r="M120" s="115"/>
      <c r="N120" s="56"/>
      <c r="O120" s="56"/>
    </row>
    <row r="121" spans="1:16" s="40" customFormat="1" ht="15" customHeight="1">
      <c r="A121" s="346" t="s">
        <v>183</v>
      </c>
      <c r="B121" s="345"/>
      <c r="C121" s="345"/>
      <c r="D121" s="345"/>
      <c r="E121" s="196"/>
      <c r="F121" s="196"/>
      <c r="G121" s="196"/>
      <c r="H121" s="196"/>
      <c r="I121" s="196"/>
      <c r="J121" s="196"/>
      <c r="K121" s="196"/>
      <c r="L121" s="196"/>
      <c r="M121" s="360"/>
      <c r="N121" s="360"/>
      <c r="O121" s="360"/>
      <c r="P121" s="74"/>
    </row>
    <row r="122" spans="1:16" s="40" customFormat="1" ht="11.45" customHeight="1">
      <c r="A122" s="216"/>
      <c r="B122" s="123"/>
      <c r="C122" s="123"/>
      <c r="D122" s="123"/>
      <c r="E122" s="123"/>
      <c r="F122" s="219"/>
      <c r="G122" s="212"/>
      <c r="H122" s="212"/>
      <c r="I122" s="123"/>
      <c r="J122" s="123"/>
      <c r="K122" s="123"/>
      <c r="L122" s="123"/>
      <c r="M122" s="56"/>
      <c r="N122" s="56"/>
      <c r="O122" s="56"/>
    </row>
    <row r="123" spans="1:16" s="40" customFormat="1" ht="11.45" customHeight="1" thickBot="1">
      <c r="A123" s="198" t="s">
        <v>104</v>
      </c>
      <c r="B123" s="198"/>
      <c r="C123" s="198"/>
      <c r="D123" s="198"/>
      <c r="E123" s="198"/>
      <c r="F123" s="221"/>
      <c r="G123" s="221"/>
      <c r="H123" s="221"/>
      <c r="I123" s="198"/>
      <c r="J123" s="198"/>
      <c r="K123" s="198"/>
      <c r="L123" s="198"/>
      <c r="M123" s="51"/>
      <c r="N123" s="51"/>
      <c r="O123" s="51"/>
    </row>
    <row r="124" spans="1:16" s="72" customFormat="1" ht="11.45" customHeight="1">
      <c r="A124" s="199"/>
      <c r="B124" s="199"/>
      <c r="C124" s="199"/>
      <c r="D124" s="199"/>
      <c r="E124" s="199"/>
      <c r="F124" s="488" t="s">
        <v>5</v>
      </c>
      <c r="G124" s="488"/>
      <c r="H124" s="488"/>
      <c r="I124" s="199"/>
      <c r="J124" s="122"/>
      <c r="K124" s="127" t="s">
        <v>20</v>
      </c>
      <c r="L124" s="127"/>
    </row>
    <row r="125" spans="1:16" s="72" customFormat="1" ht="11.45" customHeight="1">
      <c r="A125" s="199"/>
      <c r="B125" s="199"/>
      <c r="C125" s="199"/>
      <c r="D125" s="199"/>
      <c r="E125" s="199"/>
      <c r="F125" s="489" t="s">
        <v>1</v>
      </c>
      <c r="G125" s="489"/>
      <c r="H125" s="489"/>
      <c r="I125" s="199"/>
      <c r="J125" s="122"/>
      <c r="K125" s="424" t="s">
        <v>1</v>
      </c>
      <c r="L125" s="127"/>
    </row>
    <row r="126" spans="1:16" s="40" customFormat="1" ht="15.75" customHeight="1">
      <c r="A126" s="126" t="s">
        <v>96</v>
      </c>
      <c r="B126" s="124"/>
      <c r="C126" s="124"/>
      <c r="D126" s="124"/>
      <c r="E126" s="122"/>
      <c r="F126" s="253">
        <v>2017</v>
      </c>
      <c r="G126" s="203"/>
      <c r="H126" s="204">
        <v>2016</v>
      </c>
      <c r="I126" s="122"/>
      <c r="J126" s="339">
        <v>2017</v>
      </c>
      <c r="K126" s="122"/>
      <c r="L126" s="339">
        <v>2016</v>
      </c>
      <c r="M126" s="56"/>
      <c r="N126" s="56"/>
      <c r="O126" s="56"/>
    </row>
    <row r="127" spans="1:16" s="40" customFormat="1" ht="11.45" customHeight="1">
      <c r="A127" s="222"/>
      <c r="B127" s="122"/>
      <c r="C127" s="122"/>
      <c r="D127" s="122"/>
      <c r="E127" s="122"/>
      <c r="F127" s="147" t="s">
        <v>0</v>
      </c>
      <c r="G127" s="147"/>
      <c r="H127" s="147"/>
      <c r="I127" s="122"/>
      <c r="J127" s="122"/>
      <c r="K127" s="122"/>
      <c r="L127" s="122"/>
      <c r="M127" s="56"/>
      <c r="N127" s="56"/>
      <c r="O127" s="56"/>
    </row>
    <row r="128" spans="1:16" s="40" customFormat="1" ht="11.45" customHeight="1">
      <c r="A128" s="123"/>
      <c r="B128" s="123" t="s">
        <v>62</v>
      </c>
      <c r="C128" s="123"/>
      <c r="D128" s="123"/>
      <c r="E128" s="122"/>
      <c r="F128" s="139">
        <v>0.36799999999999999</v>
      </c>
      <c r="G128" s="138"/>
      <c r="H128" s="139">
        <v>0.9</v>
      </c>
      <c r="I128" s="122"/>
      <c r="J128" s="139">
        <v>1.3679999999999999</v>
      </c>
      <c r="K128" s="122"/>
      <c r="L128" s="139">
        <v>3.4</v>
      </c>
      <c r="M128" s="441"/>
      <c r="N128" s="56"/>
      <c r="O128" s="56"/>
    </row>
    <row r="129" spans="1:16" s="40" customFormat="1" ht="11.45" customHeight="1">
      <c r="A129" s="123"/>
      <c r="B129" s="406" t="s">
        <v>92</v>
      </c>
      <c r="C129" s="406"/>
      <c r="D129" s="406"/>
      <c r="E129" s="122"/>
      <c r="F129" s="139">
        <v>-1.1359999999999999</v>
      </c>
      <c r="G129" s="138"/>
      <c r="H129" s="139">
        <v>-6.2</v>
      </c>
      <c r="I129" s="122"/>
      <c r="J129" s="139">
        <v>-7.3360000000000003</v>
      </c>
      <c r="K129" s="122"/>
      <c r="L129" s="139">
        <v>-5.2</v>
      </c>
      <c r="M129" s="441"/>
      <c r="N129" s="56"/>
      <c r="O129" s="56"/>
    </row>
    <row r="130" spans="1:16" s="40" customFormat="1" ht="11.45" customHeight="1">
      <c r="A130" s="123"/>
      <c r="B130" s="123" t="s">
        <v>61</v>
      </c>
      <c r="C130" s="124"/>
      <c r="D130" s="124"/>
      <c r="E130" s="122"/>
      <c r="F130" s="139">
        <v>-2.7360000000000002</v>
      </c>
      <c r="G130" s="138"/>
      <c r="H130" s="139">
        <v>-0.4</v>
      </c>
      <c r="I130" s="122"/>
      <c r="J130" s="139">
        <v>-3.6000000000000032E-2</v>
      </c>
      <c r="K130" s="122"/>
      <c r="L130" s="139">
        <v>-4.5</v>
      </c>
      <c r="M130" s="441"/>
      <c r="N130" s="56"/>
      <c r="O130" s="56"/>
    </row>
    <row r="131" spans="1:16" s="259" customFormat="1" ht="11.45" customHeight="1">
      <c r="A131" s="125"/>
      <c r="B131" s="125" t="s">
        <v>42</v>
      </c>
      <c r="C131" s="348"/>
      <c r="D131" s="348"/>
      <c r="E131" s="121"/>
      <c r="F131" s="140">
        <f>SUM(F128:F130)</f>
        <v>-3.504</v>
      </c>
      <c r="G131" s="136"/>
      <c r="H131" s="140">
        <f>SUM(H128:H130)-0.1</f>
        <v>-5.8</v>
      </c>
      <c r="I131" s="121"/>
      <c r="J131" s="140">
        <f>SUM(J128:J130)</f>
        <v>-6.0039999999999996</v>
      </c>
      <c r="K131" s="121"/>
      <c r="L131" s="140">
        <f>SUM(L128:L130)-0.1</f>
        <v>-6.4</v>
      </c>
      <c r="M131" s="352"/>
      <c r="N131" s="352"/>
      <c r="O131" s="352"/>
    </row>
    <row r="132" spans="1:16" s="56" customFormat="1" ht="11.45" customHeight="1">
      <c r="A132" s="351"/>
      <c r="B132" s="123"/>
      <c r="C132" s="123"/>
      <c r="D132" s="123"/>
      <c r="E132" s="123"/>
      <c r="F132" s="247"/>
      <c r="G132" s="212"/>
      <c r="H132" s="212"/>
      <c r="I132" s="123"/>
      <c r="J132" s="123"/>
      <c r="K132" s="123"/>
      <c r="L132" s="123"/>
      <c r="M132" s="50"/>
      <c r="N132" s="50"/>
      <c r="O132" s="50"/>
      <c r="P132" s="51"/>
    </row>
    <row r="133" spans="1:16" s="40" customFormat="1" ht="11.45" customHeight="1">
      <c r="A133" s="351"/>
      <c r="B133" s="123"/>
      <c r="C133" s="123"/>
      <c r="D133" s="123"/>
      <c r="E133" s="123"/>
      <c r="F133" s="247"/>
      <c r="G133" s="212"/>
      <c r="H133" s="212"/>
      <c r="I133" s="123"/>
      <c r="J133" s="123"/>
      <c r="K133" s="123"/>
      <c r="L133" s="123"/>
      <c r="M133" s="49"/>
      <c r="N133" s="49"/>
      <c r="O133" s="56"/>
    </row>
    <row r="134" spans="1:16" s="40" customFormat="1" ht="15" customHeight="1">
      <c r="A134" s="346" t="s">
        <v>222</v>
      </c>
      <c r="B134" s="345"/>
      <c r="C134" s="345"/>
      <c r="D134" s="345"/>
      <c r="E134" s="196"/>
      <c r="F134" s="196"/>
      <c r="G134" s="196"/>
      <c r="H134" s="196"/>
      <c r="I134" s="196"/>
      <c r="J134" s="196"/>
      <c r="K134" s="196"/>
      <c r="L134" s="196"/>
      <c r="M134" s="360"/>
      <c r="N134" s="360"/>
      <c r="O134" s="360"/>
      <c r="P134" s="74"/>
    </row>
    <row r="135" spans="1:16" s="40" customFormat="1" ht="11.45" customHeight="1">
      <c r="A135" s="216"/>
      <c r="B135" s="123"/>
      <c r="C135" s="123"/>
      <c r="D135" s="123"/>
      <c r="E135" s="123"/>
      <c r="F135" s="219"/>
      <c r="G135" s="212"/>
      <c r="H135" s="212"/>
      <c r="I135" s="123"/>
      <c r="J135" s="123"/>
      <c r="K135" s="123"/>
      <c r="L135" s="123"/>
      <c r="M135" s="51"/>
      <c r="N135" s="51"/>
      <c r="O135" s="56"/>
    </row>
    <row r="136" spans="1:16" s="40" customFormat="1" ht="11.45" customHeight="1" thickBot="1">
      <c r="A136" s="198" t="s">
        <v>226</v>
      </c>
      <c r="B136" s="198"/>
      <c r="C136" s="198"/>
      <c r="D136" s="198"/>
      <c r="E136" s="198"/>
      <c r="F136" s="221"/>
      <c r="G136" s="221"/>
      <c r="H136" s="221"/>
      <c r="I136" s="198"/>
      <c r="J136" s="198"/>
      <c r="K136" s="198"/>
      <c r="L136" s="198"/>
      <c r="M136" s="47"/>
      <c r="N136" s="56"/>
      <c r="O136" s="56"/>
    </row>
    <row r="137" spans="1:16" s="72" customFormat="1" ht="11.45" customHeight="1">
      <c r="A137" s="199"/>
      <c r="B137" s="199"/>
      <c r="C137" s="199"/>
      <c r="D137" s="199"/>
      <c r="E137" s="199"/>
      <c r="F137" s="488" t="s">
        <v>5</v>
      </c>
      <c r="G137" s="488"/>
      <c r="H137" s="488"/>
      <c r="I137" s="199"/>
      <c r="J137" s="122"/>
      <c r="K137" s="127" t="s">
        <v>20</v>
      </c>
      <c r="L137" s="127"/>
    </row>
    <row r="138" spans="1:16" s="72" customFormat="1" ht="11.45" customHeight="1">
      <c r="A138" s="199"/>
      <c r="B138" s="199"/>
      <c r="C138" s="199"/>
      <c r="D138" s="199"/>
      <c r="E138" s="199"/>
      <c r="F138" s="489" t="s">
        <v>1</v>
      </c>
      <c r="G138" s="489"/>
      <c r="H138" s="489"/>
      <c r="I138" s="199"/>
      <c r="J138" s="122"/>
      <c r="K138" s="424" t="s">
        <v>1</v>
      </c>
      <c r="L138" s="424"/>
    </row>
    <row r="139" spans="1:16" s="40" customFormat="1" ht="15" customHeight="1">
      <c r="A139" s="126" t="s">
        <v>96</v>
      </c>
      <c r="B139" s="124"/>
      <c r="C139" s="124"/>
      <c r="D139" s="124"/>
      <c r="E139" s="122"/>
      <c r="F139" s="253">
        <v>2017</v>
      </c>
      <c r="G139" s="203"/>
      <c r="H139" s="204">
        <v>2016</v>
      </c>
      <c r="I139" s="122"/>
      <c r="J139" s="339">
        <v>2017</v>
      </c>
      <c r="K139" s="122"/>
      <c r="L139" s="339">
        <v>2016</v>
      </c>
      <c r="M139" s="51"/>
      <c r="N139" s="56"/>
      <c r="O139" s="56"/>
    </row>
    <row r="140" spans="1:16" s="40" customFormat="1" ht="11.45" customHeight="1">
      <c r="A140" s="222"/>
      <c r="B140" s="122"/>
      <c r="C140" s="122"/>
      <c r="D140" s="122"/>
      <c r="E140" s="122"/>
      <c r="F140" s="147" t="s">
        <v>0</v>
      </c>
      <c r="G140" s="147"/>
      <c r="H140" s="147"/>
      <c r="I140" s="122"/>
      <c r="J140" s="122"/>
      <c r="K140" s="122"/>
      <c r="L140" s="122"/>
      <c r="M140" s="51"/>
      <c r="N140" s="56"/>
      <c r="O140" s="56"/>
    </row>
    <row r="141" spans="1:16" s="40" customFormat="1" ht="11.45" customHeight="1">
      <c r="A141" s="123"/>
      <c r="B141" s="123" t="s">
        <v>223</v>
      </c>
      <c r="C141" s="123"/>
      <c r="D141" s="123"/>
      <c r="E141" s="122"/>
      <c r="F141" s="139">
        <v>-2.6926459999999999</v>
      </c>
      <c r="G141" s="138"/>
      <c r="H141" s="139">
        <v>-0.4</v>
      </c>
      <c r="I141" s="122"/>
      <c r="J141" s="139">
        <v>-12.292646</v>
      </c>
      <c r="K141" s="122"/>
      <c r="L141" s="139">
        <v>-6.3</v>
      </c>
      <c r="M141" s="442"/>
      <c r="N141" s="56"/>
      <c r="O141" s="56"/>
    </row>
    <row r="142" spans="1:16" s="40" customFormat="1" ht="11.45" customHeight="1">
      <c r="A142" s="123"/>
      <c r="B142" s="176" t="s">
        <v>244</v>
      </c>
      <c r="C142" s="176"/>
      <c r="D142" s="176"/>
      <c r="E142" s="122"/>
      <c r="F142" s="139">
        <v>-0.64088999999999996</v>
      </c>
      <c r="G142" s="138"/>
      <c r="H142" s="139">
        <v>-37</v>
      </c>
      <c r="I142" s="122"/>
      <c r="J142" s="139">
        <v>-42.940889999999996</v>
      </c>
      <c r="K142" s="122"/>
      <c r="L142" s="139">
        <v>-24.9</v>
      </c>
      <c r="M142" s="443"/>
      <c r="N142" s="56"/>
      <c r="O142" s="56"/>
    </row>
    <row r="143" spans="1:16" s="259" customFormat="1" ht="11.45" customHeight="1">
      <c r="A143" s="125"/>
      <c r="B143" s="348" t="s">
        <v>42</v>
      </c>
      <c r="C143" s="348"/>
      <c r="D143" s="348"/>
      <c r="E143" s="121"/>
      <c r="F143" s="140">
        <f>SUM(F141:F142)</f>
        <v>-3.3335359999999996</v>
      </c>
      <c r="G143" s="136"/>
      <c r="H143" s="140">
        <f>SUM(H141:H142)</f>
        <v>-37.4</v>
      </c>
      <c r="I143" s="121"/>
      <c r="J143" s="140">
        <f>SUM(J141:J142)</f>
        <v>-55.233535999999994</v>
      </c>
      <c r="K143" s="121"/>
      <c r="L143" s="140">
        <f>SUM(L141:L142)</f>
        <v>-31.2</v>
      </c>
      <c r="M143" s="67"/>
      <c r="N143" s="352"/>
      <c r="O143" s="352"/>
    </row>
    <row r="144" spans="1:16" s="40" customFormat="1" ht="11.45" customHeight="1">
      <c r="A144" s="351"/>
      <c r="B144" s="123"/>
      <c r="C144" s="123"/>
      <c r="D144" s="123"/>
      <c r="E144" s="123"/>
      <c r="F144" s="247"/>
      <c r="G144" s="212"/>
      <c r="H144" s="212"/>
      <c r="I144" s="123"/>
      <c r="J144" s="123"/>
      <c r="K144" s="123"/>
      <c r="L144" s="123"/>
      <c r="M144" s="49"/>
      <c r="N144" s="49"/>
      <c r="O144" s="56"/>
    </row>
    <row r="145" spans="1:16" s="40" customFormat="1" ht="11.45" customHeight="1">
      <c r="A145" s="122"/>
      <c r="B145" s="122"/>
      <c r="C145" s="122"/>
      <c r="D145" s="122"/>
      <c r="E145" s="123"/>
      <c r="F145" s="214"/>
      <c r="G145" s="212"/>
      <c r="H145" s="213"/>
      <c r="I145" s="123"/>
      <c r="J145" s="123"/>
      <c r="K145" s="123"/>
      <c r="L145" s="123"/>
      <c r="M145" s="51"/>
      <c r="N145" s="56"/>
      <c r="O145" s="56"/>
    </row>
    <row r="146" spans="1:16" s="40" customFormat="1" ht="15" customHeight="1">
      <c r="A146" s="346" t="s">
        <v>184</v>
      </c>
      <c r="B146" s="345"/>
      <c r="C146" s="345"/>
      <c r="D146" s="345"/>
      <c r="E146" s="196"/>
      <c r="F146" s="196"/>
      <c r="G146" s="196"/>
      <c r="H146" s="196"/>
      <c r="I146" s="196"/>
      <c r="J146" s="196"/>
      <c r="K146" s="196"/>
      <c r="L146" s="196"/>
      <c r="M146" s="360"/>
      <c r="N146" s="360"/>
      <c r="O146" s="360"/>
      <c r="P146" s="74"/>
    </row>
    <row r="147" spans="1:16" s="40" customFormat="1" ht="11.45" customHeight="1">
      <c r="A147" s="216"/>
      <c r="B147" s="123"/>
      <c r="C147" s="123"/>
      <c r="D147" s="123"/>
      <c r="E147" s="123"/>
      <c r="F147" s="219"/>
      <c r="G147" s="212"/>
      <c r="H147" s="212"/>
      <c r="I147" s="123"/>
      <c r="J147" s="123"/>
      <c r="K147" s="123"/>
      <c r="L147" s="123"/>
      <c r="M147" s="51"/>
      <c r="N147" s="56"/>
      <c r="O147" s="56"/>
    </row>
    <row r="148" spans="1:16" s="40" customFormat="1" ht="11.45" customHeight="1" thickBot="1">
      <c r="A148" s="198" t="s">
        <v>200</v>
      </c>
      <c r="B148" s="198"/>
      <c r="C148" s="198"/>
      <c r="D148" s="198"/>
      <c r="E148" s="198"/>
      <c r="F148" s="221"/>
      <c r="G148" s="221"/>
      <c r="H148" s="221"/>
      <c r="I148" s="198"/>
      <c r="J148" s="198"/>
      <c r="K148" s="198"/>
      <c r="L148" s="198"/>
      <c r="M148" s="51"/>
      <c r="N148" s="56"/>
      <c r="O148" s="56"/>
    </row>
    <row r="149" spans="1:16" s="72" customFormat="1" ht="15" customHeight="1">
      <c r="A149" s="199"/>
      <c r="B149" s="199"/>
      <c r="C149" s="199"/>
      <c r="D149" s="199"/>
      <c r="E149" s="199"/>
      <c r="F149" s="488" t="s">
        <v>5</v>
      </c>
      <c r="G149" s="488"/>
      <c r="H149" s="488"/>
      <c r="I149" s="199"/>
      <c r="J149" s="122"/>
      <c r="K149" s="127" t="s">
        <v>20</v>
      </c>
      <c r="L149" s="127"/>
    </row>
    <row r="150" spans="1:16" s="72" customFormat="1" ht="11.45" customHeight="1">
      <c r="A150" s="199"/>
      <c r="B150" s="199"/>
      <c r="C150" s="199"/>
      <c r="D150" s="199"/>
      <c r="E150" s="199"/>
      <c r="F150" s="489" t="s">
        <v>1</v>
      </c>
      <c r="G150" s="489"/>
      <c r="H150" s="489"/>
      <c r="I150" s="199"/>
      <c r="J150" s="122"/>
      <c r="K150" s="424" t="s">
        <v>1</v>
      </c>
      <c r="L150" s="127"/>
    </row>
    <row r="151" spans="1:16" s="40" customFormat="1" ht="15" customHeight="1">
      <c r="A151" s="126" t="s">
        <v>96</v>
      </c>
      <c r="B151" s="124"/>
      <c r="C151" s="124"/>
      <c r="D151" s="124"/>
      <c r="E151" s="123"/>
      <c r="F151" s="253">
        <v>2017</v>
      </c>
      <c r="G151" s="203"/>
      <c r="H151" s="204">
        <v>2016</v>
      </c>
      <c r="I151" s="123"/>
      <c r="J151" s="339">
        <v>2017</v>
      </c>
      <c r="K151" s="123"/>
      <c r="L151" s="339">
        <v>2016</v>
      </c>
      <c r="M151" s="56"/>
      <c r="N151" s="56"/>
      <c r="O151" s="56"/>
    </row>
    <row r="152" spans="1:16" s="40" customFormat="1" ht="11.45" customHeight="1">
      <c r="A152" s="222"/>
      <c r="B152" s="122"/>
      <c r="C152" s="122"/>
      <c r="D152" s="122"/>
      <c r="E152" s="123"/>
      <c r="F152" s="147"/>
      <c r="G152" s="147"/>
      <c r="H152" s="147"/>
      <c r="I152" s="123"/>
      <c r="J152" s="123"/>
      <c r="K152" s="123"/>
      <c r="L152" s="123"/>
      <c r="M152" s="56"/>
      <c r="N152" s="56"/>
      <c r="O152" s="56"/>
    </row>
    <row r="153" spans="1:16" s="40" customFormat="1" ht="11.45" customHeight="1">
      <c r="A153" s="123"/>
      <c r="B153" s="123" t="s">
        <v>123</v>
      </c>
      <c r="C153" s="123"/>
      <c r="D153" s="123"/>
      <c r="E153" s="123"/>
      <c r="F153" s="139">
        <v>10.1</v>
      </c>
      <c r="G153" s="138"/>
      <c r="H153" s="139">
        <v>13.3</v>
      </c>
      <c r="I153" s="123"/>
      <c r="J153" s="139">
        <v>35.700000000000003</v>
      </c>
      <c r="K153" s="123"/>
      <c r="L153" s="139">
        <v>18.899999999999999</v>
      </c>
      <c r="M153" s="444"/>
      <c r="N153" s="56"/>
      <c r="O153" s="56"/>
    </row>
    <row r="154" spans="1:16" s="40" customFormat="1" ht="11.45" customHeight="1">
      <c r="A154" s="123"/>
      <c r="B154" s="406" t="s">
        <v>124</v>
      </c>
      <c r="C154" s="406"/>
      <c r="D154" s="406"/>
      <c r="E154" s="123"/>
      <c r="F154" s="139">
        <v>10.199999999999999</v>
      </c>
      <c r="G154" s="138"/>
      <c r="H154" s="139">
        <v>5.7</v>
      </c>
      <c r="I154" s="123"/>
      <c r="J154" s="139">
        <v>18.7</v>
      </c>
      <c r="K154" s="123"/>
      <c r="L154" s="139">
        <v>20.100000000000001</v>
      </c>
      <c r="M154" s="444"/>
      <c r="N154" s="56"/>
      <c r="O154" s="56"/>
    </row>
    <row r="155" spans="1:16" s="40" customFormat="1" ht="11.45" customHeight="1">
      <c r="A155" s="123"/>
      <c r="B155" s="406" t="s">
        <v>125</v>
      </c>
      <c r="C155" s="406"/>
      <c r="D155" s="406"/>
      <c r="E155" s="123"/>
      <c r="F155" s="139">
        <v>1.3839999999999999</v>
      </c>
      <c r="G155" s="138"/>
      <c r="H155" s="139">
        <v>1.6</v>
      </c>
      <c r="I155" s="123"/>
      <c r="J155" s="139">
        <v>6.5839999999999996</v>
      </c>
      <c r="K155" s="123"/>
      <c r="L155" s="139">
        <v>12.8</v>
      </c>
      <c r="M155" s="444"/>
      <c r="N155" s="56"/>
      <c r="O155" s="56"/>
    </row>
    <row r="156" spans="1:16" s="40" customFormat="1" ht="11.45" customHeight="1">
      <c r="A156" s="123"/>
      <c r="B156" s="406" t="s">
        <v>126</v>
      </c>
      <c r="C156" s="406"/>
      <c r="D156" s="406"/>
      <c r="E156" s="123"/>
      <c r="F156" s="139">
        <v>0</v>
      </c>
      <c r="G156" s="138"/>
      <c r="H156" s="139">
        <v>7.5</v>
      </c>
      <c r="I156" s="123"/>
      <c r="J156" s="139">
        <v>89</v>
      </c>
      <c r="K156" s="123"/>
      <c r="L156" s="139">
        <v>154.4</v>
      </c>
      <c r="M156" s="444"/>
      <c r="N156" s="56"/>
      <c r="O156" s="56"/>
    </row>
    <row r="157" spans="1:16" s="40" customFormat="1" ht="11.45" customHeight="1">
      <c r="A157" s="124"/>
      <c r="B157" s="176" t="s">
        <v>127</v>
      </c>
      <c r="C157" s="176"/>
      <c r="D157" s="176"/>
      <c r="E157" s="124"/>
      <c r="F157" s="177">
        <v>1.6660999999999999</v>
      </c>
      <c r="G157" s="139"/>
      <c r="H157" s="177">
        <v>0.6</v>
      </c>
      <c r="I157" s="122"/>
      <c r="J157" s="177">
        <v>4.4661</v>
      </c>
      <c r="K157" s="122"/>
      <c r="L157" s="177">
        <v>2.4</v>
      </c>
      <c r="M157" s="444"/>
    </row>
    <row r="158" spans="1:16" s="259" customFormat="1" ht="11.45" customHeight="1">
      <c r="A158" s="121"/>
      <c r="B158" s="121" t="s">
        <v>204</v>
      </c>
      <c r="C158" s="121"/>
      <c r="D158" s="121"/>
      <c r="E158" s="121"/>
      <c r="F158" s="137">
        <f>SUM(F153:F157)</f>
        <v>23.350099999999998</v>
      </c>
      <c r="G158" s="137"/>
      <c r="H158" s="137">
        <f>SUM(H153:H157)</f>
        <v>28.700000000000003</v>
      </c>
      <c r="I158" s="121"/>
      <c r="J158" s="137">
        <f>SUM(J153:J157)</f>
        <v>154.45010000000002</v>
      </c>
      <c r="K158" s="121"/>
      <c r="L158" s="137">
        <f>SUM(L153:L157)</f>
        <v>208.6</v>
      </c>
      <c r="M158" s="445"/>
      <c r="N158" s="55"/>
    </row>
    <row r="159" spans="1:16" s="259" customFormat="1" ht="11.45" customHeight="1">
      <c r="A159" s="121"/>
      <c r="B159" s="122" t="s">
        <v>238</v>
      </c>
      <c r="C159" s="121"/>
      <c r="D159" s="121"/>
      <c r="E159" s="121"/>
      <c r="F159" s="139">
        <v>0</v>
      </c>
      <c r="G159" s="137"/>
      <c r="H159" s="137">
        <v>0</v>
      </c>
      <c r="I159" s="121"/>
      <c r="J159" s="139">
        <v>5.2720000000000002</v>
      </c>
      <c r="K159" s="121"/>
      <c r="L159" s="137">
        <v>0</v>
      </c>
      <c r="M159" s="445"/>
      <c r="N159" s="55"/>
    </row>
    <row r="160" spans="1:16" s="40" customFormat="1" ht="11.45" customHeight="1">
      <c r="A160" s="123"/>
      <c r="B160" s="123" t="s">
        <v>240</v>
      </c>
      <c r="C160" s="407"/>
      <c r="D160" s="407"/>
      <c r="E160" s="123"/>
      <c r="F160" s="139">
        <v>-8.5120000000000005</v>
      </c>
      <c r="G160" s="139"/>
      <c r="H160" s="139">
        <v>-2.8</v>
      </c>
      <c r="I160" s="122"/>
      <c r="J160" s="139">
        <v>-10.912000000000001</v>
      </c>
      <c r="K160" s="122"/>
      <c r="L160" s="122">
        <v>9.6</v>
      </c>
      <c r="M160" s="444"/>
      <c r="O160" s="38"/>
    </row>
    <row r="161" spans="1:16" s="40" customFormat="1" ht="11.45" customHeight="1">
      <c r="A161" s="350"/>
      <c r="B161" s="257" t="s">
        <v>201</v>
      </c>
      <c r="C161" s="408"/>
      <c r="D161" s="408"/>
      <c r="E161" s="350"/>
      <c r="F161" s="140">
        <f>SUM(F158:F160)</f>
        <v>14.838099999999997</v>
      </c>
      <c r="G161" s="139"/>
      <c r="H161" s="140">
        <f>SUM(H158:H160)</f>
        <v>25.900000000000002</v>
      </c>
      <c r="I161" s="122"/>
      <c r="J161" s="140">
        <f>SUM(J158:J160)</f>
        <v>148.81010000000001</v>
      </c>
      <c r="K161" s="122"/>
      <c r="L161" s="140">
        <f>SUM(L158:L160)</f>
        <v>218.2</v>
      </c>
      <c r="M161" s="56"/>
      <c r="O161" s="38"/>
    </row>
    <row r="162" spans="1:16" s="40" customFormat="1" ht="11.45" customHeight="1">
      <c r="A162" s="123"/>
      <c r="B162" s="122"/>
      <c r="C162" s="122"/>
      <c r="D162" s="122"/>
      <c r="E162" s="123"/>
      <c r="F162" s="137"/>
      <c r="G162" s="138"/>
      <c r="H162" s="137"/>
      <c r="I162" s="123"/>
      <c r="J162" s="123"/>
      <c r="K162" s="123"/>
      <c r="L162" s="123"/>
      <c r="M162" s="56"/>
      <c r="O162" s="38"/>
    </row>
    <row r="163" spans="1:16" s="40" customFormat="1" ht="15" customHeight="1">
      <c r="A163" s="346" t="s">
        <v>185</v>
      </c>
      <c r="B163" s="345"/>
      <c r="C163" s="345"/>
      <c r="D163" s="345"/>
      <c r="E163" s="196"/>
      <c r="F163" s="196" t="s">
        <v>0</v>
      </c>
      <c r="G163" s="196"/>
      <c r="H163" s="196" t="s">
        <v>0</v>
      </c>
      <c r="I163" s="196"/>
      <c r="J163" s="196"/>
      <c r="K163" s="196"/>
      <c r="L163" s="196"/>
      <c r="M163" s="360"/>
      <c r="N163" s="75"/>
      <c r="O163" s="75"/>
      <c r="P163" s="74"/>
    </row>
    <row r="164" spans="1:16" s="40" customFormat="1" ht="11.45" customHeight="1">
      <c r="A164" s="216"/>
      <c r="B164" s="123"/>
      <c r="C164" s="123"/>
      <c r="D164" s="123"/>
      <c r="E164" s="200"/>
      <c r="F164" s="219"/>
      <c r="G164" s="220"/>
      <c r="H164" s="219"/>
      <c r="I164" s="200"/>
      <c r="J164" s="200"/>
      <c r="K164" s="200"/>
      <c r="L164" s="200"/>
      <c r="M164" s="56"/>
      <c r="O164" s="38"/>
    </row>
    <row r="165" spans="1:16" s="40" customFormat="1" ht="18" customHeight="1" thickBot="1">
      <c r="A165" s="198" t="s">
        <v>60</v>
      </c>
      <c r="B165" s="198"/>
      <c r="C165" s="198"/>
      <c r="D165" s="198"/>
      <c r="E165" s="198"/>
      <c r="F165" s="221"/>
      <c r="G165" s="221"/>
      <c r="H165" s="221"/>
      <c r="I165" s="221"/>
      <c r="J165" s="218"/>
      <c r="K165" s="218"/>
      <c r="L165" s="218"/>
      <c r="M165" s="56"/>
    </row>
    <row r="166" spans="1:16" s="72" customFormat="1" ht="15.75" customHeight="1">
      <c r="A166" s="199"/>
      <c r="B166" s="199"/>
      <c r="C166" s="199"/>
      <c r="D166" s="199"/>
      <c r="E166" s="199"/>
      <c r="F166" s="492" t="s">
        <v>1</v>
      </c>
      <c r="G166" s="492"/>
      <c r="H166" s="492"/>
      <c r="J166" s="459"/>
      <c r="K166" s="459"/>
      <c r="L166" s="459"/>
    </row>
    <row r="167" spans="1:16" s="40" customFormat="1" ht="16.5" customHeight="1">
      <c r="A167" s="126" t="s">
        <v>96</v>
      </c>
      <c r="B167" s="124"/>
      <c r="C167" s="124"/>
      <c r="D167" s="124"/>
      <c r="E167" s="123"/>
      <c r="F167" s="253">
        <v>2017</v>
      </c>
      <c r="G167" s="122"/>
      <c r="H167" s="253">
        <v>2016</v>
      </c>
      <c r="I167" s="369"/>
    </row>
    <row r="168" spans="1:16" s="40" customFormat="1" ht="11.45" customHeight="1">
      <c r="A168" s="123"/>
      <c r="B168" s="123" t="s">
        <v>82</v>
      </c>
      <c r="C168" s="123"/>
      <c r="D168" s="123"/>
      <c r="E168" s="123"/>
      <c r="F168" s="138">
        <v>0</v>
      </c>
      <c r="G168" s="138"/>
      <c r="H168" s="138">
        <v>9.3000000000000007</v>
      </c>
      <c r="I168" s="56"/>
    </row>
    <row r="169" spans="1:16" s="40" customFormat="1" ht="11.45" customHeight="1">
      <c r="A169" s="123"/>
      <c r="B169" s="123" t="s">
        <v>95</v>
      </c>
      <c r="C169" s="123"/>
      <c r="D169" s="123"/>
      <c r="E169" s="123"/>
      <c r="F169" s="138">
        <v>7.6</v>
      </c>
      <c r="G169" s="138"/>
      <c r="H169" s="138">
        <v>16.600000000000001</v>
      </c>
      <c r="I169" s="56"/>
      <c r="K169" s="56"/>
      <c r="L169" s="56"/>
    </row>
    <row r="170" spans="1:16" s="40" customFormat="1" ht="11.45" customHeight="1">
      <c r="A170" s="123"/>
      <c r="B170" s="123" t="s">
        <v>176</v>
      </c>
      <c r="C170" s="123"/>
      <c r="D170" s="123"/>
      <c r="E170" s="123"/>
      <c r="F170" s="138">
        <v>35.5</v>
      </c>
      <c r="G170" s="138"/>
      <c r="H170" s="138">
        <v>61.2</v>
      </c>
      <c r="I170" s="56"/>
      <c r="K170" s="56"/>
      <c r="L170" s="56"/>
    </row>
    <row r="171" spans="1:16" s="40" customFormat="1" ht="11.45" customHeight="1">
      <c r="A171" s="122"/>
      <c r="B171" s="122" t="s">
        <v>159</v>
      </c>
      <c r="C171" s="122"/>
      <c r="D171" s="122"/>
      <c r="E171" s="123"/>
      <c r="F171" s="138">
        <v>69.3</v>
      </c>
      <c r="G171" s="138"/>
      <c r="H171" s="138">
        <v>117.1</v>
      </c>
      <c r="I171" s="56"/>
      <c r="K171" s="56"/>
      <c r="L171" s="56"/>
    </row>
    <row r="172" spans="1:16" s="40" customFormat="1" ht="11.45" customHeight="1">
      <c r="A172" s="122"/>
      <c r="B172" s="122" t="s">
        <v>180</v>
      </c>
      <c r="C172" s="122"/>
      <c r="D172" s="122"/>
      <c r="E172" s="123"/>
      <c r="F172" s="138">
        <v>185.7</v>
      </c>
      <c r="G172" s="138"/>
      <c r="H172" s="139">
        <v>303.39999999999998</v>
      </c>
      <c r="I172" s="56"/>
      <c r="K172" s="56"/>
      <c r="L172" s="56"/>
    </row>
    <row r="173" spans="1:16" s="40" customFormat="1" ht="11.45" customHeight="1">
      <c r="A173" s="124"/>
      <c r="B173" s="124" t="s">
        <v>231</v>
      </c>
      <c r="C173" s="124"/>
      <c r="D173" s="124"/>
      <c r="E173" s="123"/>
      <c r="F173" s="177">
        <v>90.8</v>
      </c>
      <c r="G173" s="138"/>
      <c r="H173" s="177">
        <v>0</v>
      </c>
      <c r="I173" s="56"/>
      <c r="K173" s="56"/>
      <c r="L173" s="56"/>
    </row>
    <row r="174" spans="1:16" s="40" customFormat="1" ht="14.25" customHeight="1">
      <c r="A174" s="123"/>
      <c r="B174" s="123" t="s">
        <v>59</v>
      </c>
      <c r="C174" s="123"/>
      <c r="D174" s="123"/>
      <c r="E174" s="123"/>
      <c r="F174" s="138">
        <f>SUM(F168:F173)+0.1</f>
        <v>389.00000000000006</v>
      </c>
      <c r="G174" s="138"/>
      <c r="H174" s="138">
        <f>SUM(H168:H173)</f>
        <v>507.59999999999997</v>
      </c>
      <c r="I174" s="56"/>
      <c r="K174" s="56"/>
      <c r="L174" s="477"/>
    </row>
    <row r="175" spans="1:16" s="40" customFormat="1" ht="11.45" customHeight="1">
      <c r="A175" s="123"/>
      <c r="B175" s="123" t="s">
        <v>58</v>
      </c>
      <c r="C175" s="123"/>
      <c r="D175" s="123"/>
      <c r="E175" s="123"/>
      <c r="F175" s="138">
        <v>123.3</v>
      </c>
      <c r="G175" s="138"/>
      <c r="H175" s="138">
        <v>140.1</v>
      </c>
      <c r="I175" s="56"/>
      <c r="K175" s="56"/>
      <c r="L175" s="478"/>
      <c r="M175" s="479"/>
    </row>
    <row r="176" spans="1:16" s="259" customFormat="1" ht="15" customHeight="1">
      <c r="A176" s="125"/>
      <c r="B176" s="125" t="s">
        <v>57</v>
      </c>
      <c r="C176" s="125"/>
      <c r="D176" s="125"/>
      <c r="E176" s="258"/>
      <c r="F176" s="140">
        <f>SUM(F174:F175)</f>
        <v>512.30000000000007</v>
      </c>
      <c r="G176" s="136"/>
      <c r="H176" s="140">
        <f>SUM(H174:H175)</f>
        <v>647.69999999999993</v>
      </c>
      <c r="I176" s="352"/>
      <c r="K176" s="352"/>
      <c r="L176" s="352"/>
    </row>
    <row r="177" spans="1:16" s="40" customFormat="1" ht="11.45" customHeight="1">
      <c r="A177" s="122"/>
      <c r="B177" s="222" t="s">
        <v>0</v>
      </c>
      <c r="C177" s="122"/>
      <c r="D177" s="122"/>
      <c r="E177" s="123"/>
      <c r="F177" s="213"/>
      <c r="G177" s="212"/>
      <c r="H177" s="213"/>
      <c r="I177" s="123"/>
      <c r="J177" s="213"/>
      <c r="K177" s="212"/>
      <c r="L177" s="213"/>
    </row>
    <row r="178" spans="1:16" s="40" customFormat="1" ht="11.45" customHeight="1">
      <c r="A178" s="123"/>
      <c r="B178" s="353"/>
      <c r="C178" s="353"/>
      <c r="D178" s="353"/>
      <c r="E178" s="123"/>
      <c r="F178" s="212"/>
      <c r="G178" s="212"/>
      <c r="H178" s="212"/>
      <c r="I178" s="123"/>
      <c r="J178" s="212"/>
      <c r="K178" s="212"/>
      <c r="L178" s="212"/>
    </row>
    <row r="179" spans="1:16" s="40" customFormat="1" ht="11.45" customHeight="1" thickBot="1">
      <c r="A179" s="223" t="s">
        <v>83</v>
      </c>
      <c r="B179" s="198"/>
      <c r="C179" s="198"/>
      <c r="D179" s="198"/>
      <c r="E179" s="198"/>
      <c r="F179" s="221"/>
      <c r="G179" s="221"/>
      <c r="H179" s="221"/>
      <c r="I179" s="198"/>
      <c r="J179" s="221"/>
      <c r="K179" s="221"/>
      <c r="L179" s="221"/>
    </row>
    <row r="180" spans="1:16" s="72" customFormat="1" ht="11.45" customHeight="1">
      <c r="A180" s="199"/>
      <c r="B180" s="199"/>
      <c r="C180" s="199"/>
      <c r="D180" s="199"/>
      <c r="E180" s="199"/>
      <c r="F180" s="488" t="s">
        <v>5</v>
      </c>
      <c r="G180" s="488"/>
      <c r="H180" s="488"/>
      <c r="I180" s="199"/>
      <c r="J180" s="127"/>
      <c r="K180" s="127" t="s">
        <v>20</v>
      </c>
      <c r="L180" s="45"/>
    </row>
    <row r="181" spans="1:16" s="72" customFormat="1" ht="11.45" customHeight="1">
      <c r="A181" s="199"/>
      <c r="B181" s="199"/>
      <c r="C181" s="199"/>
      <c r="D181" s="199"/>
      <c r="E181" s="199"/>
      <c r="F181" s="489" t="s">
        <v>1</v>
      </c>
      <c r="G181" s="489"/>
      <c r="H181" s="489"/>
      <c r="I181" s="199"/>
      <c r="J181" s="127"/>
      <c r="K181" s="424" t="s">
        <v>1</v>
      </c>
      <c r="L181" s="428"/>
    </row>
    <row r="182" spans="1:16" s="40" customFormat="1" ht="15.75" customHeight="1">
      <c r="A182" s="126" t="s">
        <v>96</v>
      </c>
      <c r="B182" s="124"/>
      <c r="C182" s="124"/>
      <c r="D182" s="124"/>
      <c r="E182" s="123"/>
      <c r="F182" s="253">
        <v>2017</v>
      </c>
      <c r="G182" s="203"/>
      <c r="H182" s="204">
        <v>2016</v>
      </c>
      <c r="I182" s="123"/>
      <c r="J182" s="339">
        <v>2017</v>
      </c>
      <c r="K182" s="123"/>
      <c r="L182" s="204">
        <v>2016</v>
      </c>
      <c r="M182" s="56"/>
      <c r="N182" s="56"/>
    </row>
    <row r="183" spans="1:16" s="40" customFormat="1" ht="11.45" customHeight="1">
      <c r="A183" s="121"/>
      <c r="B183" s="122"/>
      <c r="C183" s="122"/>
      <c r="D183" s="122"/>
      <c r="E183" s="123"/>
      <c r="F183" s="147" t="s">
        <v>0</v>
      </c>
      <c r="G183" s="147"/>
      <c r="H183" s="147"/>
      <c r="I183" s="123"/>
      <c r="J183" s="123"/>
      <c r="K183" s="123"/>
      <c r="M183" s="50"/>
      <c r="N183" s="56"/>
    </row>
    <row r="184" spans="1:16" s="40" customFormat="1" ht="11.45" customHeight="1">
      <c r="A184" s="123"/>
      <c r="B184" s="123" t="s">
        <v>101</v>
      </c>
      <c r="C184" s="123"/>
      <c r="D184" s="123"/>
      <c r="E184" s="123"/>
      <c r="F184" s="138">
        <f>F32</f>
        <v>107.655</v>
      </c>
      <c r="G184" s="138"/>
      <c r="H184" s="138">
        <v>50.9</v>
      </c>
      <c r="I184" s="123"/>
      <c r="J184" s="436">
        <v>299.35500000000002</v>
      </c>
      <c r="K184" s="123"/>
      <c r="L184" s="138">
        <v>242.3</v>
      </c>
      <c r="M184" s="443"/>
      <c r="N184" s="56"/>
    </row>
    <row r="185" spans="1:16" s="40" customFormat="1" ht="11.45" customHeight="1">
      <c r="A185" s="123"/>
      <c r="B185" s="123" t="s">
        <v>56</v>
      </c>
      <c r="C185" s="123"/>
      <c r="D185" s="123"/>
      <c r="E185" s="123"/>
      <c r="F185" s="138">
        <f>F33</f>
        <v>70.525999999999996</v>
      </c>
      <c r="G185" s="138"/>
      <c r="H185" s="138">
        <v>52.4</v>
      </c>
      <c r="I185" s="123"/>
      <c r="J185" s="436">
        <v>235.02600000000001</v>
      </c>
      <c r="K185" s="123"/>
      <c r="L185" s="138">
        <v>226.8</v>
      </c>
      <c r="M185" s="446"/>
      <c r="N185" s="56"/>
    </row>
    <row r="186" spans="1:16" s="40" customFormat="1" ht="11.45" customHeight="1">
      <c r="A186" s="123"/>
      <c r="B186" s="123" t="s">
        <v>128</v>
      </c>
      <c r="C186" s="123"/>
      <c r="D186" s="123"/>
      <c r="E186" s="123"/>
      <c r="F186" s="138">
        <f>-CF!E20</f>
        <v>54</v>
      </c>
      <c r="G186" s="138"/>
      <c r="H186" s="138">
        <v>47.8</v>
      </c>
      <c r="I186" s="123"/>
      <c r="J186" s="123">
        <v>213.4</v>
      </c>
      <c r="K186" s="123"/>
      <c r="L186" s="138">
        <v>201</v>
      </c>
      <c r="M186" s="446"/>
      <c r="N186" s="56"/>
    </row>
    <row r="187" spans="1:16" s="40" customFormat="1" ht="11.45" customHeight="1">
      <c r="A187" s="123"/>
      <c r="B187" s="123" t="s">
        <v>144</v>
      </c>
      <c r="C187" s="123"/>
      <c r="D187" s="123"/>
      <c r="E187" s="123"/>
      <c r="F187" s="225">
        <f>-(Notes!F32/CF!E20)</f>
        <v>1.9936111111111112</v>
      </c>
      <c r="G187" s="225"/>
      <c r="H187" s="225">
        <v>1.0748535564853556</v>
      </c>
      <c r="I187" s="123"/>
      <c r="J187" s="225">
        <v>1.4027881911902531</v>
      </c>
      <c r="K187" s="123"/>
      <c r="L187" s="225">
        <v>1.2054726368159205</v>
      </c>
      <c r="M187" s="446"/>
      <c r="N187" s="56"/>
    </row>
    <row r="188" spans="1:16" s="40" customFormat="1" ht="11.45" customHeight="1">
      <c r="A188" s="123"/>
      <c r="B188" s="123" t="s">
        <v>129</v>
      </c>
      <c r="C188" s="123"/>
      <c r="D188" s="123"/>
      <c r="E188" s="123"/>
      <c r="F188" s="138">
        <f>F116</f>
        <v>1.2030000000000001</v>
      </c>
      <c r="G188" s="138"/>
      <c r="H188" s="138">
        <v>2</v>
      </c>
      <c r="I188" s="138"/>
      <c r="J188" s="138">
        <v>4.8029999999999999</v>
      </c>
      <c r="K188" s="138"/>
      <c r="L188" s="138">
        <v>12.6</v>
      </c>
      <c r="M188" s="446"/>
      <c r="N188" s="56"/>
    </row>
    <row r="189" spans="1:16" s="40" customFormat="1" ht="11.45" customHeight="1">
      <c r="A189" s="122"/>
      <c r="B189" s="122" t="s">
        <v>115</v>
      </c>
      <c r="C189" s="122"/>
      <c r="D189" s="122"/>
      <c r="E189" s="122"/>
      <c r="F189" s="139">
        <f>+F81</f>
        <v>16.248000000000001</v>
      </c>
      <c r="G189" s="228"/>
      <c r="H189" s="139">
        <v>13.3</v>
      </c>
      <c r="I189" s="361"/>
      <c r="J189" s="138">
        <v>71.647999999999996</v>
      </c>
      <c r="K189" s="361"/>
      <c r="L189" s="138">
        <v>62.1</v>
      </c>
      <c r="M189" s="446"/>
      <c r="N189" s="56"/>
      <c r="O189" s="56"/>
      <c r="P189" s="56"/>
    </row>
    <row r="190" spans="1:16" s="40" customFormat="1" ht="11.45" customHeight="1">
      <c r="A190" s="122"/>
      <c r="B190" s="122" t="s">
        <v>130</v>
      </c>
      <c r="C190" s="122"/>
      <c r="D190" s="122"/>
      <c r="E190" s="122"/>
      <c r="F190" s="139">
        <f>F70</f>
        <v>-107.37</v>
      </c>
      <c r="G190" s="139"/>
      <c r="H190" s="139">
        <v>-76.599999999999994</v>
      </c>
      <c r="I190" s="122"/>
      <c r="J190" s="430">
        <v>-366.37</v>
      </c>
      <c r="K190" s="122"/>
      <c r="L190" s="138">
        <v>-279.2</v>
      </c>
      <c r="M190" s="446"/>
      <c r="N190" s="56"/>
    </row>
    <row r="191" spans="1:16" s="40" customFormat="1" ht="11.45" customHeight="1">
      <c r="A191" s="122"/>
      <c r="B191" s="122" t="s">
        <v>236</v>
      </c>
      <c r="C191" s="122"/>
      <c r="D191" s="122"/>
      <c r="E191" s="122"/>
      <c r="F191" s="139">
        <f>F71</f>
        <v>0</v>
      </c>
      <c r="G191" s="139"/>
      <c r="H191" s="139">
        <v>0</v>
      </c>
      <c r="I191" s="122"/>
      <c r="J191" s="430">
        <v>-0.4</v>
      </c>
      <c r="K191" s="122"/>
      <c r="L191" s="138">
        <v>-14.6</v>
      </c>
      <c r="M191" s="446"/>
      <c r="N191" s="56"/>
    </row>
    <row r="192" spans="1:16" s="40" customFormat="1" ht="11.45" customHeight="1">
      <c r="A192" s="124"/>
      <c r="B192" s="124" t="s">
        <v>205</v>
      </c>
      <c r="C192" s="124"/>
      <c r="D192" s="124"/>
      <c r="E192" s="123"/>
      <c r="F192" s="177">
        <f>F72</f>
        <v>-14.226000000000001</v>
      </c>
      <c r="G192" s="138"/>
      <c r="H192" s="177">
        <v>-21</v>
      </c>
      <c r="I192" s="123"/>
      <c r="J192" s="432">
        <v>-59.426000000000002</v>
      </c>
      <c r="K192" s="123"/>
      <c r="L192" s="177">
        <v>-30.1</v>
      </c>
      <c r="M192" s="446"/>
      <c r="N192" s="56"/>
    </row>
    <row r="193" spans="1:16" s="40" customFormat="1" ht="11.45" customHeight="1">
      <c r="A193" s="122"/>
      <c r="B193" s="122"/>
      <c r="C193" s="122"/>
      <c r="D193" s="122"/>
      <c r="E193" s="122"/>
      <c r="F193" s="224"/>
      <c r="G193" s="224"/>
      <c r="H193" s="224"/>
      <c r="I193" s="122"/>
      <c r="J193" s="122"/>
      <c r="K193" s="122"/>
      <c r="L193" s="122"/>
      <c r="M193" s="51"/>
      <c r="N193" s="56"/>
      <c r="O193" s="56"/>
    </row>
    <row r="194" spans="1:16" s="40" customFormat="1" ht="11.45" customHeight="1">
      <c r="A194" s="226"/>
      <c r="B194" s="227"/>
      <c r="C194" s="227"/>
      <c r="D194" s="227"/>
      <c r="E194" s="227"/>
      <c r="F194" s="218"/>
      <c r="G194" s="218"/>
      <c r="H194" s="218"/>
      <c r="I194" s="227"/>
      <c r="J194" s="227"/>
      <c r="K194" s="227"/>
      <c r="L194" s="227"/>
      <c r="M194" s="51"/>
      <c r="N194" s="56"/>
      <c r="O194" s="56"/>
    </row>
    <row r="195" spans="1:16" s="40" customFormat="1" ht="15" customHeight="1">
      <c r="A195" s="346" t="s">
        <v>186</v>
      </c>
      <c r="B195" s="345"/>
      <c r="C195" s="345"/>
      <c r="D195" s="345"/>
      <c r="E195" s="196"/>
      <c r="F195" s="196" t="s">
        <v>0</v>
      </c>
      <c r="G195" s="196"/>
      <c r="H195" s="196" t="s">
        <v>0</v>
      </c>
      <c r="I195" s="196"/>
      <c r="J195" s="196"/>
      <c r="K195" s="196"/>
      <c r="L195" s="196"/>
      <c r="M195" s="360"/>
      <c r="N195" s="360"/>
      <c r="O195" s="360"/>
      <c r="P195" s="74"/>
    </row>
    <row r="196" spans="1:16" s="40" customFormat="1" ht="11.45" customHeight="1">
      <c r="A196" s="354" t="s">
        <v>0</v>
      </c>
      <c r="B196" s="123"/>
      <c r="C196" s="123"/>
      <c r="D196" s="123"/>
      <c r="E196" s="123"/>
      <c r="F196" s="254"/>
      <c r="G196" s="212"/>
      <c r="H196" s="212"/>
      <c r="I196" s="123"/>
      <c r="J196" s="123"/>
      <c r="K196" s="123"/>
      <c r="L196" s="123"/>
      <c r="M196" s="51"/>
      <c r="N196" s="56"/>
      <c r="O196" s="56"/>
    </row>
    <row r="197" spans="1:16" s="40" customFormat="1" ht="11.45" customHeight="1" thickBot="1">
      <c r="A197" s="198" t="s">
        <v>138</v>
      </c>
      <c r="B197" s="198"/>
      <c r="C197" s="198"/>
      <c r="D197" s="198"/>
      <c r="E197" s="198"/>
      <c r="F197" s="221"/>
      <c r="G197" s="221"/>
      <c r="H197" s="221"/>
      <c r="I197" s="221"/>
      <c r="J197" s="365"/>
      <c r="K197" s="51"/>
      <c r="L197" s="56"/>
    </row>
    <row r="198" spans="1:16" s="72" customFormat="1" ht="15" customHeight="1">
      <c r="A198" s="199"/>
      <c r="B198" s="199"/>
      <c r="C198" s="199"/>
      <c r="D198" s="199"/>
      <c r="E198" s="199"/>
      <c r="F198" s="492" t="s">
        <v>1</v>
      </c>
      <c r="G198" s="492"/>
      <c r="H198" s="492"/>
      <c r="I198" s="347"/>
    </row>
    <row r="199" spans="1:16" s="40" customFormat="1" ht="15" customHeight="1">
      <c r="A199" s="126" t="s">
        <v>96</v>
      </c>
      <c r="B199" s="124"/>
      <c r="C199" s="124"/>
      <c r="D199" s="124"/>
      <c r="E199" s="123"/>
      <c r="F199" s="253">
        <v>2017</v>
      </c>
      <c r="G199" s="203"/>
      <c r="H199" s="204">
        <v>2016</v>
      </c>
      <c r="I199" s="355"/>
      <c r="K199" s="56"/>
      <c r="L199" s="56"/>
    </row>
    <row r="200" spans="1:16" ht="11.45" customHeight="1">
      <c r="A200" s="123"/>
      <c r="B200" s="179" t="s">
        <v>131</v>
      </c>
      <c r="C200" s="234"/>
      <c r="D200" s="234"/>
      <c r="E200" s="123"/>
      <c r="F200" s="138" t="s">
        <v>0</v>
      </c>
      <c r="G200" s="212"/>
      <c r="H200" s="138"/>
      <c r="I200" s="123"/>
      <c r="K200" s="47"/>
      <c r="L200" s="47"/>
    </row>
    <row r="201" spans="1:16" ht="11.45" customHeight="1">
      <c r="A201" s="123"/>
      <c r="B201" s="174" t="s">
        <v>188</v>
      </c>
      <c r="C201" s="234"/>
      <c r="D201" s="234"/>
      <c r="E201" s="123"/>
      <c r="F201" s="138">
        <v>385</v>
      </c>
      <c r="G201" s="212"/>
      <c r="H201" s="138">
        <v>389</v>
      </c>
      <c r="I201" s="123"/>
      <c r="K201" s="47"/>
      <c r="L201" s="47"/>
    </row>
    <row r="202" spans="1:16" ht="11.45" customHeight="1">
      <c r="A202" s="123"/>
      <c r="B202" s="174" t="s">
        <v>132</v>
      </c>
      <c r="C202" s="234"/>
      <c r="D202" s="234"/>
      <c r="E202" s="123"/>
      <c r="F202" s="138">
        <v>161.4</v>
      </c>
      <c r="G202" s="212"/>
      <c r="H202" s="138">
        <v>182.3</v>
      </c>
      <c r="I202" s="123"/>
      <c r="K202" s="47"/>
      <c r="L202" s="47"/>
    </row>
    <row r="203" spans="1:16" ht="11.45" customHeight="1">
      <c r="A203" s="123"/>
      <c r="B203" s="174" t="s">
        <v>133</v>
      </c>
      <c r="C203" s="234"/>
      <c r="D203" s="234"/>
      <c r="E203" s="123"/>
      <c r="F203" s="138">
        <v>255.1</v>
      </c>
      <c r="G203" s="212"/>
      <c r="H203" s="138">
        <v>192.1</v>
      </c>
      <c r="I203" s="123"/>
      <c r="K203" s="47"/>
      <c r="L203" s="47"/>
    </row>
    <row r="204" spans="1:16" ht="11.45" customHeight="1">
      <c r="A204" s="123"/>
      <c r="B204" s="174" t="s">
        <v>235</v>
      </c>
      <c r="C204" s="234"/>
      <c r="D204" s="234"/>
      <c r="E204" s="123"/>
      <c r="F204" s="138">
        <v>190</v>
      </c>
      <c r="G204" s="212"/>
      <c r="H204" s="138">
        <v>190</v>
      </c>
      <c r="I204" s="123"/>
      <c r="K204" s="47"/>
      <c r="L204" s="47"/>
    </row>
    <row r="205" spans="1:16" ht="11.45" customHeight="1">
      <c r="A205" s="123"/>
      <c r="B205" s="179" t="s">
        <v>134</v>
      </c>
      <c r="C205" s="234"/>
      <c r="D205" s="234"/>
      <c r="E205" s="123"/>
      <c r="F205" s="138"/>
      <c r="G205" s="212"/>
      <c r="H205" s="138"/>
      <c r="I205" s="123"/>
      <c r="K205" s="47"/>
      <c r="L205" s="47"/>
      <c r="N205" s="474"/>
    </row>
    <row r="206" spans="1:16" ht="11.45" customHeight="1">
      <c r="A206" s="123"/>
      <c r="B206" s="174" t="s">
        <v>135</v>
      </c>
      <c r="C206" s="234"/>
      <c r="D206" s="234"/>
      <c r="E206" s="123"/>
      <c r="F206" s="138">
        <v>26</v>
      </c>
      <c r="G206" s="212"/>
      <c r="H206" s="138">
        <v>26</v>
      </c>
      <c r="I206" s="123"/>
      <c r="K206" s="47"/>
      <c r="L206" s="47"/>
    </row>
    <row r="207" spans="1:16" ht="11.45" customHeight="1">
      <c r="A207" s="123"/>
      <c r="B207" s="174" t="s">
        <v>213</v>
      </c>
      <c r="C207" s="234"/>
      <c r="D207" s="234"/>
      <c r="E207" s="123"/>
      <c r="F207" s="138">
        <v>212</v>
      </c>
      <c r="G207" s="212"/>
      <c r="H207" s="138">
        <v>212</v>
      </c>
      <c r="I207" s="123"/>
      <c r="K207" s="47"/>
      <c r="L207" s="47"/>
    </row>
    <row r="208" spans="1:16" s="40" customFormat="1" ht="13.5" customHeight="1">
      <c r="A208" s="350"/>
      <c r="B208" s="125" t="s">
        <v>237</v>
      </c>
      <c r="C208" s="350"/>
      <c r="D208" s="350"/>
      <c r="E208" s="123"/>
      <c r="F208" s="140">
        <f>SUM(F201:F207)</f>
        <v>1229.5</v>
      </c>
      <c r="G208" s="138"/>
      <c r="H208" s="140">
        <f>SUM(H201:H207)</f>
        <v>1191.4000000000001</v>
      </c>
      <c r="I208" s="137"/>
      <c r="K208" s="56"/>
      <c r="L208" s="56"/>
    </row>
    <row r="209" spans="1:15" s="40" customFormat="1" ht="16.5" customHeight="1">
      <c r="A209" s="123"/>
      <c r="B209" s="174" t="s">
        <v>210</v>
      </c>
      <c r="C209" s="122"/>
      <c r="D209" s="122"/>
      <c r="E209" s="123"/>
      <c r="F209" s="139">
        <v>-77.2</v>
      </c>
      <c r="G209" s="138"/>
      <c r="H209" s="139">
        <v>-37.799999999999997</v>
      </c>
      <c r="I209" s="137"/>
    </row>
    <row r="210" spans="1:15" s="40" customFormat="1" ht="11.45" customHeight="1">
      <c r="A210" s="123"/>
      <c r="B210" s="174" t="s">
        <v>136</v>
      </c>
      <c r="C210" s="122"/>
      <c r="D210" s="122"/>
      <c r="E210" s="123"/>
      <c r="F210" s="139">
        <v>-16.5</v>
      </c>
      <c r="G210" s="138"/>
      <c r="H210" s="139">
        <v>-21.6</v>
      </c>
      <c r="I210" s="137"/>
    </row>
    <row r="211" spans="1:15" s="55" customFormat="1" ht="15" customHeight="1">
      <c r="A211" s="125"/>
      <c r="B211" s="257" t="s">
        <v>137</v>
      </c>
      <c r="C211" s="125"/>
      <c r="D211" s="125"/>
      <c r="E211" s="258"/>
      <c r="F211" s="140">
        <f>SUM(F208:F210)</f>
        <v>1135.8</v>
      </c>
      <c r="G211" s="236"/>
      <c r="H211" s="140">
        <f>SUM(H208:H210)</f>
        <v>1132.0000000000002</v>
      </c>
      <c r="I211" s="258"/>
    </row>
    <row r="212" spans="1:15" ht="11.45" customHeight="1">
      <c r="A212" s="123"/>
      <c r="B212" s="122"/>
      <c r="C212" s="122"/>
      <c r="D212" s="122"/>
      <c r="E212" s="123"/>
      <c r="F212" s="137"/>
      <c r="G212" s="138"/>
      <c r="H212" s="46"/>
      <c r="I212" s="123"/>
      <c r="J212" s="47"/>
      <c r="K212" s="47"/>
    </row>
    <row r="213" spans="1:15" ht="11.45" customHeight="1" thickBot="1">
      <c r="A213" s="242" t="s">
        <v>139</v>
      </c>
      <c r="B213" s="221"/>
      <c r="C213" s="242"/>
      <c r="D213" s="242"/>
      <c r="E213" s="198"/>
      <c r="F213" s="138"/>
      <c r="G213" s="212"/>
      <c r="H213" s="358"/>
      <c r="I213" s="310"/>
      <c r="J213" s="47"/>
      <c r="K213" s="47"/>
    </row>
    <row r="214" spans="1:15" s="72" customFormat="1" ht="11.45" customHeight="1">
      <c r="A214" s="199"/>
      <c r="B214" s="199"/>
      <c r="C214" s="199"/>
      <c r="D214" s="199"/>
      <c r="E214" s="199"/>
      <c r="F214" s="492" t="s">
        <v>1</v>
      </c>
      <c r="G214" s="492"/>
      <c r="H214" s="492"/>
      <c r="I214" s="413"/>
    </row>
    <row r="215" spans="1:15" ht="11.45" customHeight="1">
      <c r="A215" s="126" t="s">
        <v>96</v>
      </c>
      <c r="B215" s="124"/>
      <c r="C215" s="124"/>
      <c r="D215" s="124"/>
      <c r="E215" s="123"/>
      <c r="F215" s="253">
        <v>2017</v>
      </c>
      <c r="G215" s="203"/>
      <c r="H215" s="204">
        <v>2016</v>
      </c>
      <c r="I215" s="355"/>
    </row>
    <row r="216" spans="1:15" ht="11.45" customHeight="1">
      <c r="A216" s="123"/>
      <c r="B216" s="179" t="s">
        <v>131</v>
      </c>
      <c r="C216" s="234"/>
      <c r="D216" s="234"/>
      <c r="E216" s="123"/>
      <c r="F216" s="138" t="s">
        <v>0</v>
      </c>
      <c r="G216" s="212"/>
      <c r="H216" s="138"/>
      <c r="I216" s="123"/>
    </row>
    <row r="217" spans="1:15" ht="11.45" customHeight="1">
      <c r="A217" s="123"/>
      <c r="B217" s="174" t="s">
        <v>235</v>
      </c>
      <c r="C217" s="234"/>
      <c r="D217" s="234"/>
      <c r="E217" s="123"/>
      <c r="F217" s="138">
        <v>210</v>
      </c>
      <c r="G217" s="212"/>
      <c r="H217" s="138">
        <v>210</v>
      </c>
      <c r="I217" s="123"/>
    </row>
    <row r="218" spans="1:15" ht="11.45" customHeight="1">
      <c r="A218" s="123"/>
      <c r="B218" s="174" t="s">
        <v>140</v>
      </c>
      <c r="C218" s="234"/>
      <c r="D218" s="234"/>
      <c r="E218" s="123"/>
      <c r="F218" s="138">
        <v>0</v>
      </c>
      <c r="G218" s="212"/>
      <c r="H218" s="138">
        <v>91.2</v>
      </c>
      <c r="I218" s="123"/>
      <c r="O218" s="474"/>
    </row>
    <row r="219" spans="1:15" ht="11.45" customHeight="1">
      <c r="A219" s="123"/>
      <c r="B219" s="179" t="s">
        <v>134</v>
      </c>
      <c r="C219" s="234"/>
      <c r="D219" s="234"/>
      <c r="E219" s="123"/>
      <c r="F219" s="138"/>
      <c r="G219" s="212"/>
      <c r="H219" s="138"/>
      <c r="I219" s="123"/>
    </row>
    <row r="220" spans="1:15" ht="11.45" customHeight="1">
      <c r="A220" s="123"/>
      <c r="B220" s="174" t="s">
        <v>141</v>
      </c>
      <c r="C220" s="234"/>
      <c r="D220" s="234"/>
      <c r="E220" s="123"/>
      <c r="F220" s="138">
        <v>6.1</v>
      </c>
      <c r="G220" s="212"/>
      <c r="H220" s="138">
        <v>5.8</v>
      </c>
      <c r="I220" s="123"/>
      <c r="L220" s="474"/>
    </row>
    <row r="221" spans="1:15" ht="11.45" customHeight="1">
      <c r="A221" s="123"/>
      <c r="B221" s="174" t="s">
        <v>142</v>
      </c>
      <c r="C221" s="234"/>
      <c r="D221" s="234"/>
      <c r="E221" s="123"/>
      <c r="F221" s="138">
        <v>11.3</v>
      </c>
      <c r="G221" s="212"/>
      <c r="H221" s="138">
        <v>12.5</v>
      </c>
      <c r="I221" s="123"/>
    </row>
    <row r="222" spans="1:15" s="55" customFormat="1" ht="15" customHeight="1">
      <c r="A222" s="125"/>
      <c r="B222" s="257" t="s">
        <v>42</v>
      </c>
      <c r="C222" s="125"/>
      <c r="D222" s="125"/>
      <c r="E222" s="258"/>
      <c r="F222" s="140">
        <f>SUM(F217:F221)</f>
        <v>227.4</v>
      </c>
      <c r="G222" s="236"/>
      <c r="H222" s="140">
        <f>SUM(H217:H221)</f>
        <v>319.5</v>
      </c>
      <c r="I222" s="258"/>
    </row>
    <row r="223" spans="1:15" ht="11.45" customHeight="1">
      <c r="A223" s="226"/>
      <c r="B223" s="227"/>
      <c r="C223" s="227"/>
      <c r="D223" s="227"/>
      <c r="E223" s="227"/>
      <c r="F223" s="218"/>
      <c r="G223" s="218"/>
      <c r="H223" s="218"/>
      <c r="I223" s="227"/>
      <c r="L223" s="47"/>
    </row>
    <row r="224" spans="1:15" ht="11.45" customHeight="1" thickBot="1">
      <c r="A224" s="242" t="s">
        <v>84</v>
      </c>
      <c r="B224" s="221"/>
      <c r="C224" s="242"/>
      <c r="D224" s="242"/>
      <c r="E224" s="198"/>
      <c r="F224" s="138"/>
      <c r="G224" s="212"/>
      <c r="H224" s="358"/>
      <c r="I224" s="198"/>
      <c r="J224" s="47"/>
      <c r="K224" s="47"/>
    </row>
    <row r="225" spans="1:16" s="72" customFormat="1" ht="11.45" customHeight="1">
      <c r="A225" s="199"/>
      <c r="B225" s="199"/>
      <c r="C225" s="199"/>
      <c r="D225" s="199"/>
      <c r="E225" s="199"/>
      <c r="F225" s="492" t="s">
        <v>1</v>
      </c>
      <c r="G225" s="492"/>
      <c r="H225" s="492"/>
      <c r="I225" s="347"/>
    </row>
    <row r="226" spans="1:16" ht="11.45" customHeight="1">
      <c r="A226" s="126" t="s">
        <v>96</v>
      </c>
      <c r="B226" s="126"/>
      <c r="C226" s="126"/>
      <c r="D226" s="126"/>
      <c r="E226" s="123"/>
      <c r="F226" s="253">
        <v>2017</v>
      </c>
      <c r="G226" s="203"/>
      <c r="H226" s="204">
        <v>2016</v>
      </c>
      <c r="I226" s="218"/>
    </row>
    <row r="227" spans="1:16" ht="11.45" customHeight="1">
      <c r="A227" s="222"/>
      <c r="B227" s="222"/>
      <c r="C227" s="222"/>
      <c r="D227" s="222"/>
      <c r="E227" s="123"/>
      <c r="F227" s="359" t="s">
        <v>0</v>
      </c>
      <c r="G227" s="359"/>
      <c r="H227" s="359"/>
      <c r="I227" s="359"/>
    </row>
    <row r="228" spans="1:16" ht="11.45" customHeight="1">
      <c r="A228" s="123"/>
      <c r="B228" s="174" t="s">
        <v>2</v>
      </c>
      <c r="C228" s="234"/>
      <c r="D228" s="234"/>
      <c r="E228" s="123"/>
      <c r="F228" s="138">
        <v>47.3</v>
      </c>
      <c r="G228" s="212"/>
      <c r="H228" s="138">
        <v>61.7</v>
      </c>
      <c r="I228" s="123"/>
    </row>
    <row r="229" spans="1:16" ht="11.45" customHeight="1">
      <c r="A229" s="122"/>
      <c r="B229" s="174" t="s">
        <v>44</v>
      </c>
      <c r="C229" s="122"/>
      <c r="D229" s="122"/>
      <c r="E229" s="123"/>
      <c r="F229" s="138">
        <v>43.2</v>
      </c>
      <c r="G229" s="236"/>
      <c r="H229" s="138">
        <v>101</v>
      </c>
      <c r="I229" s="123"/>
    </row>
    <row r="230" spans="1:16" ht="11.45" hidden="1" customHeight="1">
      <c r="A230" s="123"/>
      <c r="B230" s="174" t="s">
        <v>43</v>
      </c>
      <c r="C230" s="234"/>
      <c r="D230" s="234"/>
      <c r="E230" s="123"/>
      <c r="F230" s="138"/>
      <c r="G230" s="212"/>
      <c r="H230" s="138">
        <v>0</v>
      </c>
      <c r="I230" s="123"/>
    </row>
    <row r="231" spans="1:16" ht="11.45" customHeight="1">
      <c r="A231" s="122"/>
      <c r="B231" s="174" t="s">
        <v>14</v>
      </c>
      <c r="C231" s="122"/>
      <c r="D231" s="122"/>
      <c r="E231" s="123"/>
      <c r="F231" s="138">
        <v>-77.599999999999994</v>
      </c>
      <c r="G231" s="236"/>
      <c r="H231" s="138">
        <v>-38.799999999999997</v>
      </c>
      <c r="I231" s="123"/>
    </row>
    <row r="232" spans="1:16" ht="11.45" customHeight="1">
      <c r="A232" s="123"/>
      <c r="B232" s="174" t="s">
        <v>162</v>
      </c>
      <c r="C232" s="234"/>
      <c r="D232" s="234"/>
      <c r="E232" s="123"/>
      <c r="F232" s="138">
        <v>-1135.8</v>
      </c>
      <c r="G232" s="212"/>
      <c r="H232" s="138">
        <v>-1132</v>
      </c>
      <c r="I232" s="123"/>
    </row>
    <row r="233" spans="1:16" ht="11.45" customHeight="1">
      <c r="A233" s="122"/>
      <c r="B233" s="174" t="s">
        <v>107</v>
      </c>
      <c r="C233" s="122"/>
      <c r="D233" s="122"/>
      <c r="E233" s="123"/>
      <c r="F233" s="138">
        <v>-16.5</v>
      </c>
      <c r="G233" s="236"/>
      <c r="H233" s="138">
        <v>-21.6</v>
      </c>
      <c r="I233" s="123"/>
    </row>
    <row r="234" spans="1:16" s="55" customFormat="1" ht="16.5" customHeight="1">
      <c r="A234" s="125"/>
      <c r="B234" s="257" t="s">
        <v>42</v>
      </c>
      <c r="C234" s="125"/>
      <c r="D234" s="125"/>
      <c r="E234" s="258"/>
      <c r="F234" s="140">
        <f>SUM(F228:F233)</f>
        <v>-1139.3999999999999</v>
      </c>
      <c r="G234" s="236"/>
      <c r="H234" s="140">
        <f>SUM(H228:H233)</f>
        <v>-1029.7</v>
      </c>
      <c r="I234" s="258"/>
    </row>
    <row r="235" spans="1:16" ht="11.45" customHeight="1">
      <c r="A235" s="226"/>
      <c r="B235" s="229"/>
      <c r="C235" s="229"/>
      <c r="D235" s="229"/>
      <c r="E235" s="229"/>
      <c r="F235" s="303"/>
      <c r="G235" s="303"/>
      <c r="H235" s="303"/>
      <c r="I235" s="303"/>
      <c r="J235" s="303"/>
      <c r="K235" s="303"/>
      <c r="L235" s="303"/>
      <c r="M235" s="47"/>
    </row>
    <row r="236" spans="1:16" ht="11.45" customHeight="1">
      <c r="A236" s="230" t="s">
        <v>0</v>
      </c>
      <c r="B236" s="146"/>
      <c r="C236" s="231"/>
      <c r="D236" s="217"/>
      <c r="E236" s="217"/>
      <c r="F236" s="219"/>
      <c r="G236" s="219"/>
      <c r="H236" s="219"/>
      <c r="I236" s="217"/>
      <c r="J236" s="217"/>
      <c r="K236" s="217"/>
      <c r="L236" s="217"/>
      <c r="M236" s="47"/>
    </row>
    <row r="237" spans="1:16" s="40" customFormat="1" ht="15" customHeight="1">
      <c r="A237" s="194" t="s">
        <v>187</v>
      </c>
      <c r="B237" s="197"/>
      <c r="C237" s="197"/>
      <c r="D237" s="197"/>
      <c r="E237" s="195"/>
      <c r="F237" s="195" t="s">
        <v>0</v>
      </c>
      <c r="G237" s="195"/>
      <c r="H237" s="195" t="s">
        <v>0</v>
      </c>
      <c r="I237" s="195"/>
      <c r="J237" s="195"/>
      <c r="K237" s="195"/>
      <c r="L237" s="195"/>
      <c r="M237" s="360"/>
      <c r="N237" s="75"/>
      <c r="O237" s="75"/>
      <c r="P237" s="74"/>
    </row>
    <row r="238" spans="1:16" ht="11.45" customHeight="1">
      <c r="A238" s="230"/>
      <c r="B238" s="146"/>
      <c r="C238" s="231"/>
      <c r="D238" s="217"/>
      <c r="E238" s="217"/>
      <c r="F238" s="219"/>
      <c r="G238" s="219"/>
      <c r="H238" s="219"/>
      <c r="I238" s="217"/>
      <c r="J238" s="217"/>
      <c r="K238" s="217"/>
      <c r="L238" s="217"/>
      <c r="M238" s="47"/>
    </row>
    <row r="239" spans="1:16" ht="11.45" customHeight="1" thickBot="1">
      <c r="A239" s="268" t="s">
        <v>27</v>
      </c>
      <c r="B239" s="178"/>
      <c r="C239" s="198"/>
      <c r="D239" s="198"/>
      <c r="E239" s="198"/>
      <c r="F239" s="240"/>
      <c r="G239" s="241"/>
      <c r="H239" s="242"/>
      <c r="I239" s="198"/>
      <c r="J239" s="198"/>
      <c r="K239" s="198"/>
      <c r="L239" s="198"/>
      <c r="M239" s="47"/>
    </row>
    <row r="240" spans="1:16" ht="11.45" customHeight="1">
      <c r="A240" s="243" t="s">
        <v>0</v>
      </c>
      <c r="B240" s="234"/>
      <c r="C240" s="227"/>
      <c r="D240" s="227"/>
      <c r="E240" s="227"/>
      <c r="F240" s="488" t="s">
        <v>5</v>
      </c>
      <c r="G240" s="488"/>
      <c r="H240" s="488"/>
      <c r="I240" s="227"/>
      <c r="J240" s="488" t="s">
        <v>20</v>
      </c>
      <c r="K240" s="488"/>
      <c r="L240" s="488"/>
      <c r="M240" s="47"/>
    </row>
    <row r="241" spans="1:20" ht="11.45" customHeight="1">
      <c r="A241" s="226"/>
      <c r="B241" s="234"/>
      <c r="C241" s="227"/>
      <c r="D241" s="227"/>
      <c r="E241" s="227"/>
      <c r="F241" s="489" t="s">
        <v>1</v>
      </c>
      <c r="G241" s="489"/>
      <c r="H241" s="489"/>
      <c r="I241" s="227"/>
      <c r="J241" s="489" t="s">
        <v>1</v>
      </c>
      <c r="K241" s="489"/>
      <c r="L241" s="489"/>
      <c r="M241" s="47"/>
    </row>
    <row r="242" spans="1:20" ht="11.45" customHeight="1">
      <c r="A242" s="243" t="s">
        <v>0</v>
      </c>
      <c r="B242" s="243"/>
      <c r="C242" s="158"/>
      <c r="D242" s="244"/>
      <c r="E242" s="158"/>
      <c r="F242" s="253">
        <v>2017</v>
      </c>
      <c r="G242" s="203"/>
      <c r="H242" s="204">
        <v>2016</v>
      </c>
      <c r="I242" s="158"/>
      <c r="J242" s="253">
        <v>2017</v>
      </c>
      <c r="K242" s="203"/>
      <c r="L242" s="204">
        <v>2016</v>
      </c>
      <c r="M242" s="47"/>
    </row>
    <row r="243" spans="1:20" ht="11.45" customHeight="1">
      <c r="A243" s="154" t="s">
        <v>28</v>
      </c>
      <c r="B243" s="163"/>
      <c r="C243" s="243"/>
      <c r="D243" s="246"/>
      <c r="E243" s="243"/>
      <c r="F243" s="335">
        <v>-0.57999999999999996</v>
      </c>
      <c r="G243" s="325"/>
      <c r="H243" s="247">
        <v>-0.61</v>
      </c>
      <c r="I243" s="243"/>
      <c r="J243" s="335">
        <v>-1.5499999999999998</v>
      </c>
      <c r="K243" s="243"/>
      <c r="L243" s="247">
        <v>-1.21</v>
      </c>
      <c r="M243" s="47"/>
    </row>
    <row r="244" spans="1:20" ht="11.45" customHeight="1">
      <c r="A244" s="248" t="s">
        <v>98</v>
      </c>
      <c r="B244" s="248"/>
      <c r="C244" s="249"/>
      <c r="D244" s="248"/>
      <c r="E244" s="139"/>
      <c r="F244" s="250">
        <v>-0.57999999999999996</v>
      </c>
      <c r="G244" s="312"/>
      <c r="H244" s="250">
        <v>-0.61</v>
      </c>
      <c r="I244" s="139"/>
      <c r="J244" s="250">
        <v>-1.5499999999999998</v>
      </c>
      <c r="K244" s="139"/>
      <c r="L244" s="250">
        <v>-1.21</v>
      </c>
      <c r="M244" s="47"/>
      <c r="N244" s="47"/>
    </row>
    <row r="245" spans="1:20" ht="13.5" customHeight="1">
      <c r="A245" s="251" t="s">
        <v>40</v>
      </c>
      <c r="B245" s="186"/>
      <c r="C245" s="252"/>
      <c r="D245" s="172"/>
      <c r="E245" s="252"/>
      <c r="F245" s="255">
        <v>338552873</v>
      </c>
      <c r="G245" s="256"/>
      <c r="H245" s="245">
        <v>254687364</v>
      </c>
      <c r="I245" s="256"/>
      <c r="J245" s="255">
        <v>337860603</v>
      </c>
      <c r="K245" s="256"/>
      <c r="L245" s="245">
        <v>242555132</v>
      </c>
      <c r="M245" s="47"/>
    </row>
    <row r="246" spans="1:20" ht="11.45" customHeight="1">
      <c r="A246" s="251" t="s">
        <v>99</v>
      </c>
      <c r="B246" s="186"/>
      <c r="C246" s="252"/>
      <c r="D246" s="172"/>
      <c r="E246" s="252"/>
      <c r="F246" s="255">
        <v>340446696</v>
      </c>
      <c r="G246" s="256"/>
      <c r="H246" s="245">
        <v>255821720</v>
      </c>
      <c r="I246" s="256"/>
      <c r="J246" s="255">
        <v>340234632</v>
      </c>
      <c r="K246" s="256"/>
      <c r="L246" s="245">
        <v>243643599</v>
      </c>
      <c r="M246" s="47"/>
    </row>
    <row r="247" spans="1:20" ht="11.45" customHeight="1">
      <c r="A247" s="251"/>
      <c r="B247" s="186"/>
      <c r="C247" s="252"/>
      <c r="D247" s="172"/>
      <c r="E247" s="252"/>
      <c r="F247" s="255"/>
      <c r="G247" s="256"/>
      <c r="H247" s="245"/>
      <c r="I247" s="252"/>
      <c r="J247" s="252"/>
      <c r="K247" s="252"/>
      <c r="L247" s="252"/>
      <c r="M247" s="47"/>
    </row>
    <row r="248" spans="1:20" ht="11.45" customHeight="1">
      <c r="A248" s="251"/>
      <c r="B248" s="186"/>
      <c r="C248" s="252"/>
      <c r="D248" s="172"/>
      <c r="E248" s="252"/>
      <c r="F248" s="255"/>
      <c r="G248" s="256"/>
      <c r="H248" s="245"/>
      <c r="I248" s="252"/>
      <c r="J248" s="252"/>
      <c r="K248" s="252"/>
      <c r="L248" s="252"/>
      <c r="M248" s="47"/>
      <c r="Q248" s="112"/>
    </row>
    <row r="249" spans="1:20" s="40" customFormat="1" ht="15" customHeight="1">
      <c r="A249" s="194" t="s">
        <v>192</v>
      </c>
      <c r="B249" s="197"/>
      <c r="C249" s="197"/>
      <c r="D249" s="197"/>
      <c r="E249" s="195"/>
      <c r="F249" s="195"/>
      <c r="G249" s="195"/>
      <c r="H249" s="195"/>
      <c r="I249" s="195"/>
      <c r="J249" s="195"/>
      <c r="K249" s="195"/>
      <c r="L249" s="195"/>
      <c r="M249" s="360"/>
      <c r="N249" s="75"/>
      <c r="O249" s="75"/>
      <c r="P249" s="74"/>
      <c r="Q249" s="471"/>
    </row>
    <row r="250" spans="1:20" ht="11.45" customHeight="1">
      <c r="A250" s="251"/>
      <c r="B250" s="186"/>
      <c r="C250" s="252"/>
      <c r="D250" s="172"/>
      <c r="E250" s="252"/>
      <c r="F250" s="255"/>
      <c r="G250" s="256"/>
      <c r="H250" s="245"/>
      <c r="I250" s="252"/>
      <c r="J250" s="252"/>
      <c r="K250" s="252"/>
      <c r="L250" s="252"/>
      <c r="M250" s="47"/>
    </row>
    <row r="251" spans="1:20" s="40" customFormat="1" ht="11.45" customHeight="1" thickBot="1">
      <c r="A251" s="198" t="s">
        <v>193</v>
      </c>
      <c r="B251" s="198"/>
      <c r="C251" s="198"/>
      <c r="D251" s="232"/>
      <c r="E251" s="221"/>
      <c r="F251" s="221"/>
      <c r="G251" s="221"/>
      <c r="H251" s="221"/>
      <c r="I251" s="221"/>
      <c r="J251" s="221"/>
      <c r="K251" s="221"/>
      <c r="L251" s="221"/>
      <c r="M251" s="367"/>
      <c r="N251" s="66"/>
      <c r="O251" s="66"/>
      <c r="P251" s="66"/>
      <c r="Q251" s="57"/>
      <c r="T251" s="470"/>
    </row>
    <row r="252" spans="1:20" s="72" customFormat="1" ht="11.45" customHeight="1">
      <c r="A252" s="199"/>
      <c r="B252" s="199"/>
      <c r="C252" s="199"/>
      <c r="D252" s="199"/>
      <c r="E252" s="199"/>
      <c r="F252" s="488" t="s">
        <v>5</v>
      </c>
      <c r="G252" s="488"/>
      <c r="H252" s="488"/>
      <c r="I252" s="199"/>
      <c r="J252" s="488" t="s">
        <v>20</v>
      </c>
      <c r="K252" s="488"/>
      <c r="L252" s="488"/>
    </row>
    <row r="253" spans="1:20" s="72" customFormat="1" ht="11.45" customHeight="1">
      <c r="A253" s="199"/>
      <c r="B253" s="199"/>
      <c r="C253" s="199"/>
      <c r="D253" s="199"/>
      <c r="E253" s="199"/>
      <c r="F253" s="489" t="s">
        <v>1</v>
      </c>
      <c r="G253" s="489"/>
      <c r="H253" s="489"/>
      <c r="I253" s="199"/>
      <c r="J253" s="489" t="s">
        <v>1</v>
      </c>
      <c r="K253" s="489"/>
      <c r="L253" s="489"/>
    </row>
    <row r="254" spans="1:20" ht="11.45" customHeight="1">
      <c r="A254" s="215" t="s">
        <v>96</v>
      </c>
      <c r="B254" s="126"/>
      <c r="C254" s="126"/>
      <c r="D254" s="126"/>
      <c r="E254" s="123"/>
      <c r="F254" s="253">
        <v>2017</v>
      </c>
      <c r="G254" s="203"/>
      <c r="H254" s="204">
        <v>2016</v>
      </c>
      <c r="I254" s="123"/>
      <c r="J254" s="339">
        <v>2017</v>
      </c>
      <c r="K254" s="123"/>
      <c r="L254" s="339">
        <v>2016</v>
      </c>
      <c r="M254" s="47"/>
    </row>
    <row r="255" spans="1:20" ht="11.45" customHeight="1">
      <c r="A255" s="222"/>
      <c r="B255" s="222"/>
      <c r="C255" s="222"/>
      <c r="D255" s="222"/>
      <c r="E255" s="123"/>
      <c r="F255" s="147"/>
      <c r="G255" s="147"/>
      <c r="H255" s="147"/>
      <c r="I255" s="123"/>
      <c r="J255" s="123"/>
      <c r="K255" s="123"/>
      <c r="L255" s="123"/>
      <c r="M255" s="47"/>
    </row>
    <row r="256" spans="1:20" ht="11.45" customHeight="1">
      <c r="A256" s="123"/>
      <c r="B256" s="123" t="s">
        <v>241</v>
      </c>
      <c r="C256" s="123"/>
      <c r="D256" s="123"/>
      <c r="E256" s="123"/>
      <c r="F256" s="138">
        <v>-2.2000000000000002</v>
      </c>
      <c r="G256" s="233"/>
      <c r="H256" s="138">
        <v>22.8</v>
      </c>
      <c r="I256" s="123"/>
      <c r="J256" s="460">
        <v>11.2</v>
      </c>
      <c r="K256" s="123"/>
      <c r="L256" s="138">
        <v>-32.799999999999997</v>
      </c>
      <c r="M256" s="47"/>
    </row>
    <row r="257" spans="1:13" ht="11.45" customHeight="1">
      <c r="A257" s="123"/>
      <c r="B257" s="174" t="s">
        <v>149</v>
      </c>
      <c r="C257" s="234"/>
      <c r="D257" s="234"/>
      <c r="E257" s="123"/>
      <c r="F257" s="138">
        <v>0</v>
      </c>
      <c r="G257" s="235"/>
      <c r="H257" s="138">
        <v>-9.4</v>
      </c>
      <c r="I257" s="123"/>
      <c r="J257" s="460">
        <v>-10.8</v>
      </c>
      <c r="K257" s="123"/>
      <c r="L257" s="138">
        <v>0.1</v>
      </c>
      <c r="M257" s="47"/>
    </row>
    <row r="258" spans="1:13" s="55" customFormat="1" ht="15.75" customHeight="1">
      <c r="A258" s="125"/>
      <c r="B258" s="257" t="s">
        <v>121</v>
      </c>
      <c r="C258" s="125"/>
      <c r="D258" s="125"/>
      <c r="E258" s="258"/>
      <c r="F258" s="140">
        <f>SUM(F256:F257)</f>
        <v>-2.2000000000000002</v>
      </c>
      <c r="G258" s="327"/>
      <c r="H258" s="140">
        <f>SUM(H256:H257)</f>
        <v>13.4</v>
      </c>
      <c r="I258" s="258"/>
      <c r="J258" s="140">
        <f>SUM(J256:J257)</f>
        <v>0.39999999999999858</v>
      </c>
      <c r="K258" s="258"/>
      <c r="L258" s="140">
        <f>SUM(L256:L257)</f>
        <v>-32.699999999999996</v>
      </c>
      <c r="M258" s="357"/>
    </row>
    <row r="259" spans="1:13" ht="11.45" customHeight="1">
      <c r="A259" s="237"/>
      <c r="B259" s="179" t="s">
        <v>150</v>
      </c>
      <c r="C259" s="146"/>
      <c r="D259" s="146"/>
      <c r="E259" s="193"/>
      <c r="F259" s="138"/>
      <c r="G259" s="328"/>
      <c r="H259" s="138"/>
      <c r="I259" s="122"/>
      <c r="J259" s="122"/>
      <c r="K259" s="122"/>
      <c r="L259" s="122"/>
      <c r="M259" s="47"/>
    </row>
    <row r="260" spans="1:13" ht="11.45" customHeight="1">
      <c r="A260" s="123" t="s">
        <v>0</v>
      </c>
      <c r="B260" s="175" t="s">
        <v>143</v>
      </c>
      <c r="C260" s="146"/>
      <c r="D260" s="146"/>
      <c r="E260" s="123"/>
      <c r="F260" s="312">
        <v>-0.8</v>
      </c>
      <c r="G260" s="238"/>
      <c r="H260" s="138">
        <v>-2</v>
      </c>
      <c r="I260" s="123"/>
      <c r="J260" s="436">
        <v>2.2999999999999998</v>
      </c>
      <c r="K260" s="123"/>
      <c r="L260" s="138">
        <v>0.5</v>
      </c>
      <c r="M260" s="47"/>
    </row>
    <row r="261" spans="1:13" ht="11.45" customHeight="1">
      <c r="A261" s="123"/>
      <c r="B261" s="234" t="s">
        <v>153</v>
      </c>
      <c r="C261" s="123"/>
      <c r="D261" s="123"/>
      <c r="E261" s="123"/>
      <c r="F261" s="312">
        <v>0</v>
      </c>
      <c r="G261" s="233"/>
      <c r="H261" s="138">
        <v>0.1</v>
      </c>
      <c r="I261" s="123"/>
      <c r="J261" s="436">
        <v>0.3</v>
      </c>
      <c r="K261" s="123"/>
      <c r="L261" s="138">
        <v>0</v>
      </c>
      <c r="M261" s="47"/>
    </row>
    <row r="262" spans="1:13" ht="11.45" hidden="1" customHeight="1">
      <c r="A262" s="123"/>
      <c r="B262" s="174" t="s">
        <v>151</v>
      </c>
      <c r="C262" s="234"/>
      <c r="D262" s="234"/>
      <c r="E262" s="123"/>
      <c r="F262" s="138"/>
      <c r="G262" s="235"/>
      <c r="H262" s="138">
        <v>0</v>
      </c>
      <c r="I262" s="123"/>
      <c r="J262" s="123"/>
      <c r="K262" s="123"/>
      <c r="L262" s="138"/>
      <c r="M262" s="47"/>
    </row>
    <row r="263" spans="1:13" ht="11.45" customHeight="1">
      <c r="A263" s="226"/>
      <c r="B263" s="368" t="s">
        <v>194</v>
      </c>
      <c r="C263" s="227"/>
      <c r="D263" s="227"/>
      <c r="E263" s="227"/>
      <c r="F263" s="138"/>
      <c r="G263" s="312"/>
      <c r="H263" s="138" t="s">
        <v>0</v>
      </c>
      <c r="I263" s="227"/>
      <c r="J263" s="227"/>
      <c r="K263" s="227"/>
      <c r="L263" s="138" t="s">
        <v>0</v>
      </c>
      <c r="M263" s="47"/>
    </row>
    <row r="264" spans="1:13" ht="11.45" customHeight="1">
      <c r="A264" s="226"/>
      <c r="B264" s="175" t="s">
        <v>143</v>
      </c>
      <c r="C264" s="227"/>
      <c r="D264" s="227"/>
      <c r="E264" s="227"/>
      <c r="F264" s="138">
        <v>0</v>
      </c>
      <c r="G264" s="312"/>
      <c r="H264" s="138">
        <v>-0.2</v>
      </c>
      <c r="I264" s="227"/>
      <c r="J264" s="461">
        <v>0</v>
      </c>
      <c r="K264" s="227"/>
      <c r="L264" s="138">
        <v>-0.6</v>
      </c>
      <c r="M264" s="47"/>
    </row>
    <row r="265" spans="1:13" ht="11.45" customHeight="1">
      <c r="A265" s="226"/>
      <c r="B265" s="234" t="s">
        <v>153</v>
      </c>
      <c r="C265" s="227"/>
      <c r="D265" s="227"/>
      <c r="E265" s="227"/>
      <c r="F265" s="138">
        <v>0</v>
      </c>
      <c r="G265" s="312"/>
      <c r="H265" s="138">
        <v>0.9</v>
      </c>
      <c r="I265" s="227"/>
      <c r="J265" s="461">
        <v>0</v>
      </c>
      <c r="K265" s="227"/>
      <c r="L265" s="138">
        <v>0.6</v>
      </c>
      <c r="M265" s="47"/>
    </row>
    <row r="266" spans="1:13" ht="11.45" customHeight="1">
      <c r="A266" s="239"/>
      <c r="B266" s="271" t="s">
        <v>152</v>
      </c>
      <c r="C266" s="229"/>
      <c r="D266" s="229"/>
      <c r="E266" s="229"/>
      <c r="F266" s="138">
        <v>-0.5</v>
      </c>
      <c r="G266" s="329"/>
      <c r="H266" s="138">
        <v>-0.8</v>
      </c>
      <c r="I266" s="229"/>
      <c r="J266" s="138">
        <v>0.60000000000000009</v>
      </c>
      <c r="K266" s="229"/>
      <c r="L266" s="138">
        <v>-1.4</v>
      </c>
      <c r="M266" s="47"/>
    </row>
    <row r="267" spans="1:13" s="55" customFormat="1" ht="15" customHeight="1">
      <c r="A267" s="125"/>
      <c r="B267" s="257" t="s">
        <v>154</v>
      </c>
      <c r="C267" s="125"/>
      <c r="D267" s="125"/>
      <c r="E267" s="258"/>
      <c r="F267" s="140">
        <f>SUM(F260:F266)</f>
        <v>-1.3</v>
      </c>
      <c r="G267" s="236"/>
      <c r="H267" s="140">
        <f>SUM(H260:H266)</f>
        <v>-2</v>
      </c>
      <c r="I267" s="258"/>
      <c r="J267" s="140">
        <f>SUM(J260:J266)</f>
        <v>3.1999999999999997</v>
      </c>
      <c r="K267" s="258"/>
      <c r="L267" s="140">
        <f>SUM(L260:L266)</f>
        <v>-0.89999999999999991</v>
      </c>
      <c r="M267" s="357" t="s">
        <v>0</v>
      </c>
    </row>
    <row r="268" spans="1:13" ht="11.1" customHeight="1">
      <c r="A268" s="122"/>
      <c r="B268" s="174"/>
      <c r="C268" s="122"/>
      <c r="D268" s="122"/>
      <c r="E268" s="123"/>
      <c r="F268" s="137"/>
      <c r="G268" s="236"/>
      <c r="H268" s="139"/>
      <c r="I268" s="123"/>
      <c r="J268" s="123"/>
      <c r="K268" s="123"/>
      <c r="L268" s="123"/>
      <c r="M268" s="47"/>
    </row>
    <row r="269" spans="1:13">
      <c r="A269" s="251"/>
      <c r="B269" s="186"/>
      <c r="C269" s="252"/>
      <c r="D269" s="172"/>
      <c r="E269" s="252"/>
      <c r="F269" s="245"/>
      <c r="G269" s="252"/>
      <c r="H269" s="245"/>
      <c r="I269" s="252"/>
      <c r="J269" s="252"/>
      <c r="K269" s="252"/>
      <c r="L269" s="252"/>
      <c r="M269" s="47"/>
    </row>
    <row r="270" spans="1:13" ht="18.75">
      <c r="A270" s="194" t="s">
        <v>224</v>
      </c>
      <c r="B270" s="197"/>
      <c r="C270" s="370"/>
      <c r="D270" s="370"/>
      <c r="E270" s="370"/>
      <c r="F270" s="370"/>
      <c r="G270" s="370"/>
      <c r="H270" s="370"/>
      <c r="I270" s="370"/>
      <c r="J270" s="370"/>
      <c r="K270" s="370"/>
      <c r="L270" s="370"/>
    </row>
    <row r="271" spans="1:13" ht="13.5" thickBot="1">
      <c r="A271" s="198"/>
      <c r="B271" s="198"/>
      <c r="C271" s="198"/>
      <c r="D271" s="232"/>
      <c r="E271" s="221"/>
      <c r="F271" s="221"/>
      <c r="G271" s="221"/>
      <c r="H271" s="221"/>
      <c r="I271" s="221"/>
      <c r="J271" s="221"/>
      <c r="K271" s="221"/>
      <c r="L271" s="221"/>
    </row>
    <row r="272" spans="1:13" s="72" customFormat="1" ht="17.25" customHeight="1">
      <c r="A272" s="199"/>
      <c r="B272" s="199"/>
      <c r="C272" s="199"/>
      <c r="D272" s="199"/>
      <c r="E272" s="199"/>
      <c r="F272" s="488" t="s">
        <v>5</v>
      </c>
      <c r="G272" s="488"/>
      <c r="H272" s="488"/>
      <c r="I272" s="199"/>
      <c r="J272" s="488" t="s">
        <v>20</v>
      </c>
      <c r="K272" s="488"/>
      <c r="L272" s="488"/>
    </row>
    <row r="273" spans="1:15" s="72" customFormat="1" ht="11.45" customHeight="1">
      <c r="A273" s="199"/>
      <c r="B273" s="199"/>
      <c r="C273" s="199"/>
      <c r="D273" s="199"/>
      <c r="E273" s="199"/>
      <c r="F273" s="489" t="s">
        <v>1</v>
      </c>
      <c r="G273" s="489"/>
      <c r="H273" s="489"/>
      <c r="I273" s="199"/>
      <c r="J273" s="489" t="s">
        <v>1</v>
      </c>
      <c r="K273" s="489"/>
      <c r="L273" s="489"/>
    </row>
    <row r="274" spans="1:15" ht="11.45" customHeight="1">
      <c r="A274" s="215" t="s">
        <v>96</v>
      </c>
      <c r="B274" s="126"/>
      <c r="C274" s="126"/>
      <c r="D274" s="126"/>
      <c r="E274" s="123"/>
      <c r="F274" s="253">
        <v>2017</v>
      </c>
      <c r="G274" s="203"/>
      <c r="H274" s="204">
        <v>2016</v>
      </c>
      <c r="I274" s="123"/>
      <c r="J274" s="339">
        <v>2017</v>
      </c>
      <c r="K274" s="123"/>
      <c r="L274" s="339">
        <v>2016</v>
      </c>
      <c r="M274" s="47"/>
    </row>
    <row r="275" spans="1:15" s="410" customFormat="1" ht="16.5" customHeight="1">
      <c r="A275" s="409"/>
      <c r="B275" s="378" t="s">
        <v>203</v>
      </c>
      <c r="C275" s="374"/>
      <c r="D275" s="376"/>
      <c r="E275" s="374">
        <v>16.7</v>
      </c>
      <c r="F275" s="379">
        <f>+'IS &amp; OCI'!F17</f>
        <v>-159.19324399999999</v>
      </c>
      <c r="G275" s="379">
        <v>-67.900000000000006</v>
      </c>
      <c r="H275" s="379">
        <v>-92.4</v>
      </c>
      <c r="I275" s="379">
        <v>-183.69324399999999</v>
      </c>
      <c r="J275" s="379">
        <v>-383.59324399999991</v>
      </c>
      <c r="K275" s="379"/>
      <c r="L275" s="379">
        <v>-180.30000000000007</v>
      </c>
    </row>
    <row r="276" spans="1:15" s="410" customFormat="1" ht="11.25" customHeight="1">
      <c r="B276" s="151" t="s">
        <v>216</v>
      </c>
      <c r="C276" s="374"/>
      <c r="D276" s="376"/>
      <c r="E276" s="374">
        <v>-0.7</v>
      </c>
      <c r="F276" s="375">
        <f>-'IS &amp; OCI'!F15</f>
        <v>64.723094999999986</v>
      </c>
      <c r="G276" s="375">
        <v>7.4</v>
      </c>
      <c r="H276" s="375">
        <v>-1.9</v>
      </c>
      <c r="I276" s="375">
        <v>55.423094999999989</v>
      </c>
      <c r="J276" s="375">
        <v>82.823094999999995</v>
      </c>
      <c r="K276" s="375"/>
      <c r="L276" s="375">
        <v>0.6</v>
      </c>
    </row>
    <row r="277" spans="1:15" s="410" customFormat="1" ht="11.25" customHeight="1">
      <c r="B277" s="151" t="s">
        <v>209</v>
      </c>
      <c r="C277" s="374"/>
      <c r="D277" s="376"/>
      <c r="E277" s="374"/>
      <c r="F277" s="375">
        <f>-'IS &amp; OCI'!F12</f>
        <v>121.596</v>
      </c>
      <c r="G277" s="375"/>
      <c r="H277" s="375">
        <v>97.6</v>
      </c>
      <c r="I277" s="375"/>
      <c r="J277" s="375">
        <v>426.29599999999999</v>
      </c>
      <c r="K277" s="375"/>
      <c r="L277" s="375">
        <v>323.89999999999998</v>
      </c>
    </row>
    <row r="278" spans="1:15" s="410" customFormat="1" ht="11.25" customHeight="1">
      <c r="B278" s="151" t="s">
        <v>207</v>
      </c>
      <c r="C278" s="374"/>
      <c r="D278" s="376"/>
      <c r="E278" s="376">
        <v>525.4</v>
      </c>
      <c r="F278" s="462">
        <f>-'IS &amp; OCI'!F13</f>
        <v>39.887</v>
      </c>
      <c r="G278" s="462">
        <v>223.1</v>
      </c>
      <c r="H278" s="375">
        <v>42</v>
      </c>
      <c r="I278" s="375">
        <v>-141.21299999999999</v>
      </c>
      <c r="J278" s="375">
        <v>154.387</v>
      </c>
      <c r="K278" s="375"/>
      <c r="L278" s="375">
        <v>157</v>
      </c>
    </row>
    <row r="279" spans="1:15" s="410" customFormat="1" ht="11.25" customHeight="1">
      <c r="B279" s="151" t="s">
        <v>208</v>
      </c>
      <c r="C279" s="374"/>
      <c r="D279" s="376"/>
      <c r="E279" s="374">
        <v>73.8</v>
      </c>
      <c r="F279" s="375">
        <f>-'IS &amp; OCI'!F14</f>
        <v>55.781999999999996</v>
      </c>
      <c r="G279" s="375">
        <v>56.9</v>
      </c>
      <c r="H279" s="375">
        <v>7.8</v>
      </c>
      <c r="I279" s="375">
        <v>6.6819999999999977</v>
      </c>
      <c r="J279" s="375">
        <v>94.181999999999988</v>
      </c>
      <c r="K279" s="375"/>
      <c r="L279" s="375">
        <v>12</v>
      </c>
      <c r="M279" s="411"/>
      <c r="N279" s="411"/>
      <c r="O279" s="411"/>
    </row>
    <row r="280" spans="1:15" ht="12" customHeight="1">
      <c r="A280" s="372"/>
      <c r="B280" s="472" t="s">
        <v>255</v>
      </c>
      <c r="C280" s="373"/>
      <c r="D280" s="373"/>
      <c r="E280" s="371">
        <f>SUM(E275:E279)</f>
        <v>615.19999999999993</v>
      </c>
      <c r="F280" s="377">
        <f>SUM(F275:F279)</f>
        <v>122.79485099999999</v>
      </c>
      <c r="G280" s="463">
        <f>SUM(G275:G279)</f>
        <v>219.5</v>
      </c>
      <c r="H280" s="377">
        <f>SUM(H275:H279)</f>
        <v>53.09999999999998</v>
      </c>
      <c r="I280" s="378" t="s">
        <v>0</v>
      </c>
      <c r="J280" s="377">
        <f>SUM(J275:J279)</f>
        <v>374.09485100000006</v>
      </c>
      <c r="K280" s="378"/>
      <c r="L280" s="377">
        <f>SUM(L275:L279)+0.1</f>
        <v>313.29999999999995</v>
      </c>
      <c r="M280" s="47"/>
      <c r="N280" s="47"/>
    </row>
    <row r="281" spans="1:15" ht="13.5" thickBot="1">
      <c r="A281" s="415"/>
      <c r="B281" s="415"/>
      <c r="C281" s="415"/>
      <c r="D281" s="415"/>
      <c r="E281" s="415"/>
      <c r="F281" s="358"/>
      <c r="G281" s="47"/>
      <c r="H281" s="47"/>
      <c r="I281" s="358"/>
      <c r="J281" s="358"/>
      <c r="K281" s="358"/>
      <c r="L281" s="358"/>
    </row>
    <row r="282" spans="1:15" s="72" customFormat="1" ht="15" customHeight="1">
      <c r="A282" s="199"/>
      <c r="B282" s="199"/>
      <c r="C282" s="199"/>
      <c r="D282" s="199"/>
      <c r="E282" s="199"/>
      <c r="F282" s="490" t="s">
        <v>5</v>
      </c>
      <c r="G282" s="488"/>
      <c r="H282" s="488"/>
      <c r="I282" s="199"/>
      <c r="J282" s="488" t="s">
        <v>20</v>
      </c>
      <c r="K282" s="488"/>
      <c r="L282" s="488"/>
    </row>
    <row r="283" spans="1:15" s="72" customFormat="1" ht="11.45" customHeight="1">
      <c r="A283" s="199"/>
      <c r="B283" s="199"/>
      <c r="C283" s="199"/>
      <c r="D283" s="199"/>
      <c r="E283" s="199"/>
      <c r="F283" s="489" t="s">
        <v>1</v>
      </c>
      <c r="G283" s="489"/>
      <c r="H283" s="489"/>
      <c r="I283" s="199"/>
      <c r="J283" s="489" t="s">
        <v>1</v>
      </c>
      <c r="K283" s="489"/>
      <c r="L283" s="489"/>
    </row>
    <row r="284" spans="1:15" ht="11.45" customHeight="1">
      <c r="A284" s="215" t="s">
        <v>96</v>
      </c>
      <c r="B284" s="126"/>
      <c r="C284" s="126"/>
      <c r="D284" s="126"/>
      <c r="E284" s="123"/>
      <c r="F284" s="253">
        <v>2017</v>
      </c>
      <c r="G284" s="203"/>
      <c r="H284" s="204">
        <v>2016</v>
      </c>
      <c r="I284" s="123"/>
      <c r="J284" s="339">
        <v>2017</v>
      </c>
      <c r="K284" s="123"/>
      <c r="L284" s="339">
        <v>2016</v>
      </c>
      <c r="M284" s="47"/>
    </row>
    <row r="285" spans="1:15" s="410" customFormat="1" ht="15" customHeight="1">
      <c r="A285" s="409"/>
      <c r="B285" s="378" t="s">
        <v>203</v>
      </c>
      <c r="C285" s="374"/>
      <c r="D285" s="376"/>
      <c r="E285" s="374">
        <v>16.7</v>
      </c>
      <c r="F285" s="379">
        <f>'IS &amp; OCI'!F17</f>
        <v>-159.19324399999999</v>
      </c>
      <c r="G285" s="379">
        <v>-67.900000000000006</v>
      </c>
      <c r="H285" s="379">
        <f>'IS &amp; OCI'!H17</f>
        <v>-92.4</v>
      </c>
      <c r="I285" s="379">
        <f t="shared" ref="I285" si="0">F285-G285+H285</f>
        <v>-183.69324399999999</v>
      </c>
      <c r="J285" s="379">
        <f>+'IS &amp; OCI'!J17</f>
        <v>-383.59324399999991</v>
      </c>
      <c r="K285" s="379"/>
      <c r="L285" s="379">
        <f>+'IS &amp; OCI'!L17</f>
        <v>-180.30000000000007</v>
      </c>
    </row>
    <row r="286" spans="1:15" s="410" customFormat="1" ht="11.25" customHeight="1">
      <c r="B286" s="151" t="s">
        <v>216</v>
      </c>
      <c r="C286" s="374"/>
      <c r="D286" s="376"/>
      <c r="E286" s="374">
        <v>-0.7</v>
      </c>
      <c r="F286" s="375">
        <f>-'IS &amp; OCI'!F15</f>
        <v>64.723094999999986</v>
      </c>
      <c r="G286" s="375">
        <v>7.4</v>
      </c>
      <c r="H286" s="375">
        <v>-1.9</v>
      </c>
      <c r="I286" s="375">
        <v>55.423094999999989</v>
      </c>
      <c r="J286" s="375">
        <v>82.823094999999995</v>
      </c>
      <c r="K286" s="375"/>
      <c r="L286" s="375">
        <v>0.6</v>
      </c>
    </row>
    <row r="287" spans="1:15" s="410" customFormat="1" ht="11.25" customHeight="1">
      <c r="B287" s="151" t="s">
        <v>205</v>
      </c>
      <c r="C287" s="374"/>
      <c r="D287" s="376"/>
      <c r="E287" s="374"/>
      <c r="F287" s="375">
        <f>-F192</f>
        <v>14.226000000000001</v>
      </c>
      <c r="G287" s="375"/>
      <c r="H287" s="375">
        <v>21</v>
      </c>
      <c r="I287" s="375"/>
      <c r="J287" s="375">
        <v>59.426000000000002</v>
      </c>
      <c r="K287" s="375"/>
      <c r="L287" s="375">
        <v>30.1</v>
      </c>
    </row>
    <row r="288" spans="1:15" s="410" customFormat="1" ht="11.25" customHeight="1">
      <c r="B288" s="151" t="s">
        <v>208</v>
      </c>
      <c r="C288" s="374"/>
      <c r="D288" s="376"/>
      <c r="E288" s="374">
        <v>73.8</v>
      </c>
      <c r="F288" s="375">
        <f>-'IS &amp; OCI'!F14</f>
        <v>55.781999999999996</v>
      </c>
      <c r="G288" s="375">
        <v>56.9</v>
      </c>
      <c r="H288" s="375">
        <v>7.8</v>
      </c>
      <c r="I288" s="375">
        <v>6.6819999999999977</v>
      </c>
      <c r="J288" s="375">
        <v>94.181999999999988</v>
      </c>
      <c r="K288" s="375"/>
      <c r="L288" s="375">
        <v>12</v>
      </c>
    </row>
    <row r="289" spans="1:12" ht="12" customHeight="1">
      <c r="A289" s="372"/>
      <c r="B289" s="373" t="s">
        <v>217</v>
      </c>
      <c r="C289" s="373"/>
      <c r="D289" s="373"/>
      <c r="E289" s="371">
        <f>SUM(E285:E288)</f>
        <v>89.8</v>
      </c>
      <c r="F289" s="455">
        <f>SUM(F285:F288)</f>
        <v>-24.462149000000011</v>
      </c>
      <c r="G289" s="456">
        <f>SUM(G285:G288)</f>
        <v>-3.6000000000000085</v>
      </c>
      <c r="H289" s="455">
        <f>SUM(H285:H288)</f>
        <v>-65.500000000000014</v>
      </c>
      <c r="I289" s="457" t="s">
        <v>0</v>
      </c>
      <c r="J289" s="455">
        <f>SUM(J285:J288)</f>
        <v>-147.16214899999997</v>
      </c>
      <c r="K289" s="457"/>
      <c r="L289" s="455">
        <f>SUM(L285:L288)+0.1</f>
        <v>-137.50000000000009</v>
      </c>
    </row>
    <row r="290" spans="1:12">
      <c r="F290" s="330"/>
      <c r="G290" s="330"/>
      <c r="H290" s="330"/>
      <c r="I290" s="330"/>
      <c r="J290" s="330"/>
      <c r="K290" s="330"/>
      <c r="L290" s="330"/>
    </row>
  </sheetData>
  <mergeCells count="46">
    <mergeCell ref="J283:L283"/>
    <mergeCell ref="F68:H68"/>
    <mergeCell ref="F111:H111"/>
    <mergeCell ref="F282:H282"/>
    <mergeCell ref="F283:H283"/>
    <mergeCell ref="F166:H166"/>
    <mergeCell ref="F225:H225"/>
    <mergeCell ref="F198:H198"/>
    <mergeCell ref="F214:H214"/>
    <mergeCell ref="F272:H272"/>
    <mergeCell ref="F273:H273"/>
    <mergeCell ref="F252:H252"/>
    <mergeCell ref="F253:H253"/>
    <mergeCell ref="F138:H138"/>
    <mergeCell ref="F149:H149"/>
    <mergeCell ref="J272:L272"/>
    <mergeCell ref="J273:L273"/>
    <mergeCell ref="J282:L282"/>
    <mergeCell ref="F6:H6"/>
    <mergeCell ref="F7:H7"/>
    <mergeCell ref="F27:H27"/>
    <mergeCell ref="F28:H28"/>
    <mergeCell ref="F112:H112"/>
    <mergeCell ref="F95:H95"/>
    <mergeCell ref="F96:H96"/>
    <mergeCell ref="F77:H77"/>
    <mergeCell ref="F39:H39"/>
    <mergeCell ref="F40:H40"/>
    <mergeCell ref="F51:H51"/>
    <mergeCell ref="F52:H52"/>
    <mergeCell ref="F76:H76"/>
    <mergeCell ref="F67:H67"/>
    <mergeCell ref="F125:H125"/>
    <mergeCell ref="F137:H137"/>
    <mergeCell ref="F85:H85"/>
    <mergeCell ref="F86:H86"/>
    <mergeCell ref="F124:H124"/>
    <mergeCell ref="J240:L240"/>
    <mergeCell ref="J241:L241"/>
    <mergeCell ref="J252:L252"/>
    <mergeCell ref="J253:L253"/>
    <mergeCell ref="F150:H150"/>
    <mergeCell ref="F240:H240"/>
    <mergeCell ref="F241:H241"/>
    <mergeCell ref="F180:H180"/>
    <mergeCell ref="F181:H181"/>
  </mergeCells>
  <printOptions horizontalCentered="1"/>
  <pageMargins left="0.19685039370078741" right="0.11811023622047245" top="0.39370078740157483" bottom="0.51181102362204722" header="0.31496062992125984" footer="0.23622047244094491"/>
  <pageSetup paperSize="9" scale="64" fitToHeight="3" orientation="portrait" r:id="rId1"/>
  <headerFooter alignWithMargins="0"/>
  <rowBreaks count="2" manualBreakCount="2">
    <brk id="93" max="12" man="1"/>
    <brk id="194" max="12" man="1"/>
  </rowBreaks>
  <ignoredErrors>
    <ignoredError sqref="F73 I174 L73 H73 H104 L104 G174 F174 H174 J73 H280 J280:L281 F104 J10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IS &amp; OCI</vt:lpstr>
      <vt:lpstr>BS</vt:lpstr>
      <vt:lpstr>CF</vt:lpstr>
      <vt:lpstr>Equity</vt:lpstr>
      <vt:lpstr>Notes</vt:lpstr>
      <vt:lpstr>BS!Print_Area</vt:lpstr>
      <vt:lpstr>CF!Print_Area</vt:lpstr>
      <vt:lpstr>Equity!Print_Area</vt:lpstr>
      <vt:lpstr>'IS &amp; OCI'!Print_Area</vt:lpstr>
      <vt:lpstr>Notes!Print_Area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2018-01-30T19:46:25Z</dcterms:created>
  <dcterms:modified xsi:type="dcterms:W3CDTF">2018-01-31T12:47:25Z</dcterms:modified>
</cp:coreProperties>
</file>