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20730" windowHeight="730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  <sheet name="Note 2 Revenue table" sheetId="10" r:id="rId6"/>
    <sheet name="Note 1 Segment table" sheetId="11" r:id="rId7"/>
  </sheets>
  <definedNames>
    <definedName name="_xlnm.Print_Area" localSheetId="1">BS!$A$1:$K$41</definedName>
    <definedName name="_xlnm.Print_Area" localSheetId="2">CF!$A$1:$I$35</definedName>
    <definedName name="_xlnm.Print_Area" localSheetId="3">Equity!$A$1:$N$39</definedName>
    <definedName name="_xlnm.Print_Area" localSheetId="0">'IS &amp; OCI'!$A$1:$J$29</definedName>
    <definedName name="_xlnm.Print_Area" localSheetId="4">Notes!$A$1:$J$304</definedName>
  </definedNames>
  <calcPr calcId="162913" iterateDelta="9.9999999999994451E-4"/>
</workbook>
</file>

<file path=xl/calcChain.xml><?xml version="1.0" encoding="utf-8"?>
<calcChain xmlns="http://schemas.openxmlformats.org/spreadsheetml/2006/main">
  <c r="J32" i="5" l="1"/>
  <c r="H32" i="5"/>
  <c r="F32" i="5"/>
  <c r="M25" i="9" l="1"/>
  <c r="L25" i="9"/>
  <c r="K25" i="9"/>
  <c r="J25" i="9"/>
  <c r="I25" i="9"/>
  <c r="H25" i="9"/>
  <c r="G25" i="9"/>
  <c r="F25" i="9"/>
  <c r="E25" i="9"/>
  <c r="D25" i="9"/>
  <c r="N24" i="9"/>
  <c r="N23" i="9"/>
  <c r="N22" i="9"/>
  <c r="N21" i="9"/>
  <c r="N20" i="9"/>
  <c r="N25" i="9" l="1"/>
  <c r="E32" i="8"/>
  <c r="H23" i="7" l="1"/>
  <c r="F22" i="7" l="1"/>
  <c r="N12" i="9" l="1"/>
  <c r="N11" i="9"/>
  <c r="N10" i="9"/>
  <c r="N9" i="9"/>
  <c r="N8" i="9"/>
  <c r="N13" i="9" l="1"/>
  <c r="F298" i="7" l="1"/>
  <c r="F296" i="7"/>
  <c r="F284" i="7"/>
  <c r="N34" i="9"/>
  <c r="L38" i="9" l="1"/>
  <c r="N32" i="9"/>
  <c r="N37" i="9"/>
  <c r="F333" i="7" l="1"/>
  <c r="J331" i="7"/>
  <c r="H329" i="7"/>
  <c r="J329" i="7" s="1"/>
  <c r="J328" i="7"/>
  <c r="J327" i="7"/>
  <c r="J324" i="7"/>
  <c r="F321" i="7"/>
  <c r="H319" i="7"/>
  <c r="J319" i="7" s="1"/>
  <c r="J318" i="7"/>
  <c r="J317" i="7"/>
  <c r="J316" i="7"/>
  <c r="J312" i="7"/>
  <c r="J311" i="7"/>
  <c r="J310" i="7"/>
  <c r="H325" i="7" l="1"/>
  <c r="H333" i="7" s="1"/>
  <c r="J323" i="7"/>
  <c r="J325" i="7" s="1"/>
  <c r="J333" i="7" s="1"/>
  <c r="H313" i="7"/>
  <c r="J313" i="7" s="1"/>
  <c r="J321" i="7" s="1"/>
  <c r="H321" i="7" l="1"/>
  <c r="F180" i="7" l="1"/>
  <c r="J180" i="7"/>
  <c r="H180" i="7"/>
  <c r="H200" i="7" l="1"/>
  <c r="H201" i="7" s="1"/>
  <c r="J200" i="7"/>
  <c r="F200" i="7"/>
  <c r="J191" i="7"/>
  <c r="H191" i="7"/>
  <c r="F191" i="7"/>
  <c r="J190" i="7"/>
  <c r="H190" i="7"/>
  <c r="F190" i="7"/>
  <c r="J75" i="7" l="1"/>
  <c r="H75" i="7"/>
  <c r="F75" i="7"/>
  <c r="J12" i="11" s="1"/>
  <c r="H14" i="11"/>
  <c r="G14" i="11"/>
  <c r="E14" i="11"/>
  <c r="H24" i="7" s="1"/>
  <c r="K13" i="11"/>
  <c r="K12" i="11"/>
  <c r="K11" i="11"/>
  <c r="K10" i="11"/>
  <c r="K9" i="11"/>
  <c r="K7" i="11"/>
  <c r="K16" i="10"/>
  <c r="J22" i="7" s="1"/>
  <c r="F16" i="10"/>
  <c r="H22" i="7" s="1"/>
  <c r="E16" i="10"/>
  <c r="K14" i="11" l="1"/>
  <c r="H16" i="10"/>
  <c r="F9" i="7" s="1"/>
  <c r="I16" i="10"/>
  <c r="J7" i="11"/>
  <c r="H136" i="7" l="1"/>
  <c r="H123" i="7"/>
  <c r="H87" i="7"/>
  <c r="I37" i="6"/>
  <c r="I40" i="6" s="1"/>
  <c r="I32" i="6"/>
  <c r="I28" i="6"/>
  <c r="I19" i="6"/>
  <c r="I12" i="6"/>
  <c r="J243" i="7"/>
  <c r="J232" i="7"/>
  <c r="J219" i="7"/>
  <c r="J222" i="7" s="1"/>
  <c r="J182" i="7"/>
  <c r="I20" i="6" l="1"/>
  <c r="I41" i="6"/>
  <c r="J136" i="7"/>
  <c r="J109" i="7" l="1"/>
  <c r="K28" i="6" l="1"/>
  <c r="K12" i="6"/>
  <c r="F194" i="7" l="1"/>
  <c r="H70" i="7" l="1"/>
  <c r="H55" i="7" l="1"/>
  <c r="H58" i="7" s="1"/>
  <c r="J9" i="5" l="1"/>
  <c r="H267" i="7" l="1"/>
  <c r="F109" i="7" l="1"/>
  <c r="F285" i="7" s="1"/>
  <c r="J70" i="7"/>
  <c r="J55" i="7" l="1"/>
  <c r="J58" i="7" s="1"/>
  <c r="J192" i="7" l="1"/>
  <c r="J201" i="7" s="1"/>
  <c r="E13" i="9" l="1"/>
  <c r="F13" i="9"/>
  <c r="G13" i="9"/>
  <c r="H13" i="9"/>
  <c r="I13" i="9"/>
  <c r="J13" i="9"/>
  <c r="K13" i="9"/>
  <c r="L13" i="9"/>
  <c r="M13" i="9"/>
  <c r="D13" i="9"/>
  <c r="H297" i="7" l="1"/>
  <c r="H287" i="7"/>
  <c r="H286" i="7"/>
  <c r="H285" i="7"/>
  <c r="F55" i="7" l="1"/>
  <c r="F58" i="7" s="1"/>
  <c r="H163" i="7" l="1"/>
  <c r="J193" i="7"/>
  <c r="J194" i="7"/>
  <c r="J197" i="7"/>
  <c r="J299" i="7" s="1"/>
  <c r="J196" i="7"/>
  <c r="J195" i="7"/>
  <c r="J11" i="5"/>
  <c r="J13" i="5" l="1"/>
  <c r="J287" i="7" s="1"/>
  <c r="J10" i="5"/>
  <c r="J275" i="7"/>
  <c r="J27" i="5" s="1"/>
  <c r="J267" i="7"/>
  <c r="J26" i="5" s="1"/>
  <c r="J12" i="5"/>
  <c r="J286" i="7" s="1"/>
  <c r="J87" i="7"/>
  <c r="J96" i="7"/>
  <c r="J14" i="5" s="1"/>
  <c r="J15" i="5"/>
  <c r="J123" i="7"/>
  <c r="J19" i="5" s="1"/>
  <c r="J20" i="5"/>
  <c r="J148" i="7"/>
  <c r="J22" i="5" s="1"/>
  <c r="J163" i="7"/>
  <c r="J166" i="7" s="1"/>
  <c r="I32" i="8"/>
  <c r="I26" i="8"/>
  <c r="J285" i="7" l="1"/>
  <c r="J297" i="7"/>
  <c r="J300" i="7"/>
  <c r="J288" i="7"/>
  <c r="J16" i="5"/>
  <c r="J28" i="5"/>
  <c r="F219" i="7"/>
  <c r="J301" i="7" l="1"/>
  <c r="H219" i="7"/>
  <c r="K37" i="6" l="1"/>
  <c r="K40" i="6" s="1"/>
  <c r="K32" i="6"/>
  <c r="K19" i="6"/>
  <c r="K20" i="6" s="1"/>
  <c r="H243" i="7"/>
  <c r="K41" i="6" l="1"/>
  <c r="F197" i="7"/>
  <c r="F196" i="7"/>
  <c r="F195" i="7"/>
  <c r="H109" i="7"/>
  <c r="F70" i="7" l="1"/>
  <c r="F12" i="5" s="1"/>
  <c r="F286" i="7" s="1"/>
  <c r="F15" i="5" l="1"/>
  <c r="F297" i="7" l="1"/>
  <c r="H193" i="7"/>
  <c r="G32" i="8" l="1"/>
  <c r="H299" i="7" l="1"/>
  <c r="F299" i="7" l="1"/>
  <c r="F87" i="7"/>
  <c r="F96" i="7"/>
  <c r="F14" i="5" s="1"/>
  <c r="H96" i="7"/>
  <c r="H300" i="7" s="1"/>
  <c r="H301" i="7" s="1"/>
  <c r="F300" i="7" l="1"/>
  <c r="F288" i="7"/>
  <c r="H16" i="5"/>
  <c r="H17" i="5" s="1"/>
  <c r="H283" i="7" s="1"/>
  <c r="H289" i="7" s="1"/>
  <c r="H21" i="5" l="1"/>
  <c r="F163" i="7"/>
  <c r="F166" i="7" s="1"/>
  <c r="F13" i="5" l="1"/>
  <c r="J13" i="11" s="1"/>
  <c r="F287" i="7" l="1"/>
  <c r="N35" i="9" l="1"/>
  <c r="F9" i="5" l="1"/>
  <c r="J9" i="11" l="1"/>
  <c r="G28" i="6"/>
  <c r="H275" i="7" l="1"/>
  <c r="F10" i="5" l="1"/>
  <c r="J10" i="11" l="1"/>
  <c r="F11" i="5"/>
  <c r="F16" i="5" l="1"/>
  <c r="F23" i="7"/>
  <c r="F275" i="7"/>
  <c r="J11" i="11" l="1"/>
  <c r="J14" i="11" s="1"/>
  <c r="D14" i="11"/>
  <c r="F24" i="7" s="1"/>
  <c r="F18" i="7"/>
  <c r="E9" i="8" l="1"/>
  <c r="G19" i="6" l="1"/>
  <c r="G12" i="6"/>
  <c r="H23" i="5"/>
  <c r="G20" i="6" l="1"/>
  <c r="G26" i="8" l="1"/>
  <c r="F15" i="7" l="1"/>
  <c r="F13" i="7"/>
  <c r="F192" i="7" l="1"/>
  <c r="F201" i="7" s="1"/>
  <c r="E26" i="8"/>
  <c r="F27" i="5"/>
  <c r="F267" i="7"/>
  <c r="F193" i="7"/>
  <c r="H166" i="7"/>
  <c r="F16" i="7"/>
  <c r="H148" i="7"/>
  <c r="F148" i="7"/>
  <c r="F136" i="7"/>
  <c r="F20" i="5" s="1"/>
  <c r="F123" i="7"/>
  <c r="F19" i="5" s="1"/>
  <c r="J7" i="5" l="1"/>
  <c r="J23" i="7" s="1"/>
  <c r="F7" i="5"/>
  <c r="G7" i="8"/>
  <c r="G19" i="8" s="1"/>
  <c r="G33" i="8" s="1"/>
  <c r="H28" i="5"/>
  <c r="F26" i="5"/>
  <c r="F28" i="5" s="1"/>
  <c r="J17" i="5" l="1"/>
  <c r="G35" i="8"/>
  <c r="F17" i="5"/>
  <c r="H29" i="5"/>
  <c r="F283" i="7" l="1"/>
  <c r="F289" i="7" s="1"/>
  <c r="F295" i="7"/>
  <c r="F301" i="7" s="1"/>
  <c r="J283" i="7"/>
  <c r="J289" i="7" s="1"/>
  <c r="J21" i="5"/>
  <c r="J23" i="5" s="1"/>
  <c r="I7" i="8" s="1"/>
  <c r="F21" i="5"/>
  <c r="F23" i="5" s="1"/>
  <c r="J33" i="9" s="1"/>
  <c r="J38" i="9" s="1"/>
  <c r="F10" i="7"/>
  <c r="F11" i="7" l="1"/>
  <c r="F29" i="5"/>
  <c r="I19" i="8" l="1"/>
  <c r="I33" i="8" s="1"/>
  <c r="J29" i="5"/>
  <c r="E7" i="8"/>
  <c r="F12" i="7"/>
  <c r="G32" i="6"/>
  <c r="I35" i="8" l="1"/>
  <c r="E19" i="8"/>
  <c r="E33" i="8" s="1"/>
  <c r="N33" i="9"/>
  <c r="E35" i="8" l="1"/>
  <c r="F14" i="7"/>
  <c r="F232" i="7"/>
  <c r="H232" i="7"/>
  <c r="F222" i="7" l="1"/>
  <c r="H222" i="7"/>
  <c r="H182" i="7" l="1"/>
  <c r="D38" i="9" l="1"/>
  <c r="F38" i="9"/>
  <c r="H38" i="9"/>
  <c r="G36" i="6" s="1"/>
  <c r="G34" i="6" l="1"/>
  <c r="G35" i="6"/>
  <c r="G39" i="6"/>
  <c r="G37" i="6" l="1"/>
  <c r="F182" i="7"/>
  <c r="E38" i="9" l="1"/>
  <c r="G38" i="9"/>
  <c r="I38" i="9"/>
  <c r="N38" i="9" l="1"/>
  <c r="N36" i="9"/>
  <c r="G38" i="6" l="1"/>
  <c r="G40" i="6" s="1"/>
  <c r="G41" i="6" l="1"/>
  <c r="F243" i="7"/>
  <c r="F19" i="7" s="1"/>
  <c r="F17" i="7" l="1"/>
</calcChain>
</file>

<file path=xl/sharedStrings.xml><?xml version="1.0" encoding="utf-8"?>
<sst xmlns="http://schemas.openxmlformats.org/spreadsheetml/2006/main" count="560" uniqueCount="301">
  <si>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</si>
  <si>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</si>
  <si>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</si>
  <si>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</si>
  <si>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</si>
  <si>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</si>
  <si>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</si>
  <si>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</si>
  <si>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</si>
  <si>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</si>
  <si>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</si>
  <si>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</si>
  <si>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</si>
  <si>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</si>
  <si>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</si>
  <si>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</si>
  <si>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</si>
  <si>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</si>
  <si>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</si>
  <si>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</si>
  <si>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</si>
  <si>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</si>
  <si>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</si>
  <si>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</si>
  <si>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</si>
  <si>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</si>
  <si>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</si>
  <si>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</si>
  <si>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</si>
  <si>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</si>
  <si>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</si>
  <si>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</si>
  <si>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</si>
  <si>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</si>
  <si>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</si>
  <si>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</si>
  <si>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</si>
  <si>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</si>
  <si>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</si>
  <si>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</si>
  <si>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</si>
  <si>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</si>
  <si>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</si>
  <si>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Restricted cash (current and long-term)</t>
  </si>
  <si>
    <t>equity</t>
  </si>
  <si>
    <t>capital</t>
  </si>
  <si>
    <t>par value</t>
  </si>
  <si>
    <t>Shareholders'</t>
  </si>
  <si>
    <t>earnings</t>
  </si>
  <si>
    <t>paid-in</t>
  </si>
  <si>
    <t>shares</t>
  </si>
  <si>
    <t>Accumulated</t>
  </si>
  <si>
    <t>Additional</t>
  </si>
  <si>
    <t>Treasury</t>
  </si>
  <si>
    <t>MultiClient late sales</t>
  </si>
  <si>
    <t xml:space="preserve">     MultiClient library, net</t>
  </si>
  <si>
    <t>Surveys in progress</t>
  </si>
  <si>
    <t xml:space="preserve">     Completed surveys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</si>
  <si>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</si>
  <si>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</si>
  <si>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</si>
  <si>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</si>
  <si>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</si>
  <si>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</si>
  <si>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</si>
  <si>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</si>
  <si>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</si>
  <si>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</si>
  <si>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</si>
  <si>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</si>
  <si>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</si>
  <si>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</si>
  <si>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</si>
  <si>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</si>
  <si>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</si>
  <si>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</si>
  <si>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</si>
  <si>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</si>
  <si>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</si>
  <si>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</si>
  <si>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</si>
  <si>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</si>
  <si>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</si>
  <si>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</si>
  <si>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</si>
  <si>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</si>
  <si>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</si>
  <si>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</si>
  <si>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</si>
  <si>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</si>
  <si>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</si>
  <si>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</si>
  <si>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</si>
  <si>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</si>
  <si>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</si>
  <si>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</si>
  <si>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</si>
  <si>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</si>
  <si>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Interest expense consists of the following:</t>
  </si>
  <si>
    <t>Other financial expense, net</t>
  </si>
  <si>
    <t>Other financial expense, net consists of the following:</t>
  </si>
  <si>
    <t>Depreciation capitalized and deferred, net</t>
  </si>
  <si>
    <t>Adjustment for deferred loan costs (offset in long-term debt)</t>
  </si>
  <si>
    <t xml:space="preserve">         Total long-term assets</t>
  </si>
  <si>
    <t>Other comprehensive income</t>
  </si>
  <si>
    <t xml:space="preserve">Other </t>
  </si>
  <si>
    <t xml:space="preserve">     - Imaging</t>
  </si>
  <si>
    <t>Condensed Consolidated Statements of Changes in Shareholders' Equity</t>
  </si>
  <si>
    <t xml:space="preserve">Capitalized depreciation (non-cash) 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</si>
  <si>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</si>
  <si>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</si>
  <si>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</si>
  <si>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</si>
  <si>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</si>
  <si>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</si>
  <si>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</si>
  <si>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</si>
  <si>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</si>
  <si>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</si>
  <si>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</si>
  <si>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</si>
  <si>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</si>
  <si>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</si>
  <si>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</si>
  <si>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</si>
  <si>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</si>
  <si>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</si>
  <si>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</si>
  <si>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</si>
  <si>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</si>
  <si>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</si>
  <si>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</si>
  <si>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</si>
  <si>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</si>
  <si>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</si>
  <si>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</si>
  <si>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</si>
  <si>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</si>
  <si>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</si>
  <si>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</si>
  <si>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</si>
  <si>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Income tax effect on actuarial gains and losses</t>
  </si>
  <si>
    <t>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</si>
  <si>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</si>
  <si>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</si>
  <si>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</si>
  <si>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</si>
  <si>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</si>
  <si>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</si>
  <si>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</si>
  <si>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</si>
  <si>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</si>
  <si>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 xml:space="preserve">Long-term debt </t>
  </si>
  <si>
    <t>(In millions of US dollars, except per share data)</t>
  </si>
  <si>
    <t>Revenues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</si>
  <si>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</si>
  <si>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</si>
  <si>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</si>
  <si>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</si>
  <si>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</si>
  <si>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</si>
  <si>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</si>
  <si>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</si>
  <si>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</si>
  <si>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</si>
  <si>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</si>
  <si>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</si>
  <si>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</si>
  <si>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Completed during 2016</t>
  </si>
  <si>
    <t>Sellling, general and administrative costs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</si>
  <si>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</si>
  <si>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</si>
  <si>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</si>
  <si>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</si>
  <si>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</si>
  <si>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</si>
  <si>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</si>
  <si>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</si>
  <si>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</si>
  <si>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</si>
  <si>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</si>
  <si>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</si>
  <si>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</si>
  <si>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</si>
  <si>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</si>
  <si>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</si>
  <si>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</si>
  <si>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</si>
  <si>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</si>
  <si>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</si>
  <si>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</si>
  <si>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</si>
  <si>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</si>
  <si>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</si>
  <si>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</si>
  <si>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</si>
  <si>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</si>
  <si>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</si>
  <si>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 xml:space="preserve">Other charges, net consist of the following: </t>
  </si>
  <si>
    <t xml:space="preserve">         Net operating expenses</t>
  </si>
  <si>
    <t xml:space="preserve">Current tax </t>
  </si>
  <si>
    <t>Key Financial Figures</t>
  </si>
  <si>
    <t>Income tax consists of the following:</t>
  </si>
  <si>
    <t>Change in deferred tax</t>
  </si>
  <si>
    <t xml:space="preserve">Share of results in associated companies </t>
  </si>
  <si>
    <t>Balance as of January 1, 2017</t>
  </si>
  <si>
    <t>Completed during 2017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</si>
  <si>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</si>
  <si>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</si>
  <si>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</si>
  <si>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</si>
  <si>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</si>
  <si>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</si>
  <si>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</si>
  <si>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Onerous lease contracts</t>
  </si>
  <si>
    <t>Change in working capital and capital leases</t>
  </si>
  <si>
    <t>Actuarial gains (losses) on defined benefit pensions plan</t>
  </si>
  <si>
    <t>Share based payments</t>
  </si>
  <si>
    <t>Share</t>
  </si>
  <si>
    <t xml:space="preserve">Change in deferred tax </t>
  </si>
  <si>
    <t>Share issue</t>
  </si>
  <si>
    <t>Severance cost</t>
  </si>
  <si>
    <t>Loss on ISS settlement</t>
  </si>
  <si>
    <t>Decrease (increase) in long-term restricted cash</t>
  </si>
  <si>
    <t>Net change of drawing on the Revolving Credit Facility</t>
  </si>
  <si>
    <t>Onerous contracts with customers</t>
  </si>
  <si>
    <t>March 31,</t>
  </si>
  <si>
    <t>For the three months ended March 31, 2017</t>
  </si>
  <si>
    <t>Balance as of March 31, 2017</t>
  </si>
  <si>
    <t>For the three months ended March 31, 2018</t>
  </si>
  <si>
    <t>Balance as of January 1, 2018</t>
  </si>
  <si>
    <t>Balance as of March 31, 2018</t>
  </si>
  <si>
    <t>Notes to the Condensed Interim Consolidated Financial Statements - First Quarter 2018</t>
  </si>
  <si>
    <t>Note 2 - Revenues</t>
  </si>
  <si>
    <t>Segment Reporting</t>
  </si>
  <si>
    <t xml:space="preserve">     As Reported</t>
  </si>
  <si>
    <t>As Reported</t>
  </si>
  <si>
    <t>Adjustments</t>
  </si>
  <si>
    <t>Total revenues</t>
  </si>
  <si>
    <t>Depreciation and amortization  (excl. MultiClient library)</t>
  </si>
  <si>
    <t>Operating profit/ EBIT ex impairment and other charges,net</t>
  </si>
  <si>
    <t>Segment Revenues</t>
  </si>
  <si>
    <t xml:space="preserve">Segment EBITDA </t>
  </si>
  <si>
    <t>Segment EBIT ex. impairment and other charges, net</t>
  </si>
  <si>
    <r>
      <t xml:space="preserve">Note 2 - Revenues  - </t>
    </r>
    <r>
      <rPr>
        <i/>
        <sz val="11"/>
        <rFont val="Calibri"/>
        <family val="2"/>
      </rPr>
      <t>See separate tab</t>
    </r>
  </si>
  <si>
    <t xml:space="preserve">Note 3 - Net operating expenses </t>
  </si>
  <si>
    <t>Note 4 - Depreciation, amortization and impairments and other charges, net</t>
  </si>
  <si>
    <t xml:space="preserve">Segment reporting </t>
  </si>
  <si>
    <t>Note 5 - Share of results from associated companies</t>
  </si>
  <si>
    <t>Note 6 - Interest expense</t>
  </si>
  <si>
    <t>Note 7 - Other financial expense, net</t>
  </si>
  <si>
    <t xml:space="preserve">Note 8 - Income tax </t>
  </si>
  <si>
    <t>Note 9 - Property and equipment</t>
  </si>
  <si>
    <t>Note 10 - MultiClient library</t>
  </si>
  <si>
    <t>MultiClient pre-funding revenue, as reported</t>
  </si>
  <si>
    <t>MultiClient pre-funding revenue, Segment</t>
  </si>
  <si>
    <t>Completed during 2018</t>
  </si>
  <si>
    <t>Note 11 - Liquidity and financing</t>
  </si>
  <si>
    <t>Note 12 - Earnings per share</t>
  </si>
  <si>
    <t>Note 13 - Other comprehensive income</t>
  </si>
  <si>
    <t>Note 14 - EBITDA and EBIT ex. impairment and other charges, net reconciliation</t>
  </si>
  <si>
    <t>Note 15 -basis of preperation</t>
  </si>
  <si>
    <t>Adjusted opening balance following IFRS 15</t>
  </si>
  <si>
    <t>As reported</t>
  </si>
  <si>
    <t>Adjustment</t>
  </si>
  <si>
    <t>31.12.2017</t>
  </si>
  <si>
    <t>IFSR 15</t>
  </si>
  <si>
    <t>Total current assets</t>
  </si>
  <si>
    <t xml:space="preserve">        Completed surveys</t>
  </si>
  <si>
    <t xml:space="preserve">       Surveys in progress</t>
  </si>
  <si>
    <t>Total long term assets</t>
  </si>
  <si>
    <t>Total assets</t>
  </si>
  <si>
    <t>Other equity</t>
  </si>
  <si>
    <t>Total shareholders' equity</t>
  </si>
  <si>
    <t>Total current liabilities</t>
  </si>
  <si>
    <t>Total long term liabilities</t>
  </si>
  <si>
    <t>Adjustment to opening balance*</t>
  </si>
  <si>
    <t xml:space="preserve">capital </t>
  </si>
  <si>
    <t>reserves</t>
  </si>
  <si>
    <t>Profit (loss) for the period</t>
  </si>
  <si>
    <t>Other comprehensive income (loss)</t>
  </si>
  <si>
    <t>Other capital reserves</t>
  </si>
  <si>
    <t>Deferred revenues</t>
  </si>
  <si>
    <t>Other charges net</t>
  </si>
  <si>
    <t>Segment adjustment to Revenues as reported</t>
  </si>
  <si>
    <t>Segment EBITDA ex. Other Charges, net</t>
  </si>
  <si>
    <t>Segment adjustment to Amortization As Reported</t>
  </si>
  <si>
    <t>Segment adjustment to Revenues As Reported</t>
  </si>
  <si>
    <t>Accrued expenses, other current liabilities and deferred revenues</t>
  </si>
  <si>
    <t>EBIT</t>
  </si>
  <si>
    <t>Opening Balance</t>
  </si>
  <si>
    <t>01.01.2018</t>
  </si>
  <si>
    <t>2017*</t>
  </si>
  <si>
    <t>For the year ended December 31, 2017</t>
  </si>
  <si>
    <t>Balance as of December 31, 2017</t>
  </si>
  <si>
    <t>The carrying value of the MultiClient library by year of completion is as follows:</t>
  </si>
  <si>
    <t>Basic and diluted earnings per share</t>
  </si>
  <si>
    <t>Earnings per share attributable to equity holders of the parent during the period</t>
  </si>
  <si>
    <t xml:space="preserve">Note 1 - Segment Information  </t>
  </si>
  <si>
    <t>Please refer to separate sheet "Note 1 Segment Table"</t>
  </si>
  <si>
    <t>For revenue table please  refer to separate sheet "Note 2 Revenue table"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</si>
</sst>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(* #,##0.0_);_(* \(#,##0.0\);_(* &quot;-&quot;_);_(@_)"/>
    <numFmt numFmtId="177" formatCode="_ * #,##0.0_ ;_ * \-#,##0.0_ ;_ * &quot;-&quot;?_ ;_ @_ "/>
    <numFmt numFmtId="178" formatCode="_(* #,##0.0_);_(* \(#,##0.0\);_(* &quot;-&quot;?_);_(@_)"/>
    <numFmt numFmtId="179" formatCode="0.0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color theme="5" tint="-0.249977111117893"/>
      <name val="Arial"/>
      <family val="2"/>
    </font>
    <font>
      <i/>
      <sz val="1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C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Alignment="0" applyProtection="0"/>
    <xf numFmtId="0" fontId="28" fillId="0" borderId="0" applyNumberFormat="0" applyFill="0" applyBorder="0" applyAlignment="0"/>
    <xf numFmtId="0" fontId="29" fillId="0" borderId="0"/>
    <xf numFmtId="0" fontId="30" fillId="0" borderId="0"/>
    <xf numFmtId="0" fontId="29" fillId="0" borderId="0"/>
    <xf numFmtId="0" fontId="30" fillId="0" borderId="0"/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15" borderId="8" applyNumberFormat="0" applyProtection="0">
      <alignment vertical="center"/>
    </xf>
    <xf numFmtId="0" fontId="21" fillId="15" borderId="9" applyNumberFormat="0" applyProtection="0"/>
    <xf numFmtId="0" fontId="33" fillId="15" borderId="10" applyNumberFormat="0" applyProtection="0">
      <alignment vertical="center"/>
    </xf>
    <xf numFmtId="0" fontId="33" fillId="15" borderId="11" applyNumberFormat="0" applyProtection="0">
      <alignment vertical="center"/>
    </xf>
    <xf numFmtId="0" fontId="33" fillId="15" borderId="0" applyNumberFormat="0" applyProtection="0">
      <alignment vertical="center"/>
    </xf>
    <xf numFmtId="0" fontId="26" fillId="0" borderId="12" applyNumberFormat="0" applyProtection="0"/>
    <xf numFmtId="0" fontId="22" fillId="0" borderId="13" applyNumberFormat="0" applyProtection="0">
      <alignment horizontal="left" textRotation="90" wrapText="1"/>
    </xf>
    <xf numFmtId="0" fontId="34" fillId="15" borderId="0" applyNumberFormat="0" applyProtection="0"/>
    <xf numFmtId="0" fontId="35" fillId="0" borderId="0" applyNumberFormat="0" applyFill="0" applyBorder="0" applyAlignment="0" applyProtection="0"/>
    <xf numFmtId="0" fontId="36" fillId="0" borderId="0"/>
    <xf numFmtId="0" fontId="19" fillId="0" borderId="0"/>
    <xf numFmtId="0" fontId="16" fillId="0" borderId="0"/>
    <xf numFmtId="0" fontId="37" fillId="0" borderId="0"/>
    <xf numFmtId="0" fontId="27" fillId="0" borderId="0"/>
    <xf numFmtId="0" fontId="22" fillId="0" borderId="0"/>
    <xf numFmtId="175" fontId="38" fillId="16" borderId="0"/>
    <xf numFmtId="175" fontId="38" fillId="16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39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8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0">
      <alignment horizontal="right"/>
    </xf>
    <xf numFmtId="38" fontId="46" fillId="0" borderId="0"/>
    <xf numFmtId="38" fontId="47" fillId="0" borderId="0"/>
    <xf numFmtId="38" fontId="48" fillId="0" borderId="0"/>
    <xf numFmtId="38" fontId="49" fillId="0" borderId="0"/>
    <xf numFmtId="0" fontId="18" fillId="0" borderId="0"/>
    <xf numFmtId="0" fontId="18" fillId="0" borderId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37" fontId="51" fillId="18" borderId="0"/>
    <xf numFmtId="37" fontId="52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3" fillId="0" borderId="1">
      <alignment horizontal="center"/>
    </xf>
    <xf numFmtId="3" fontId="50" fillId="0" borderId="0" applyFont="0" applyFill="0" applyBorder="0" applyAlignment="0" applyProtection="0"/>
    <xf numFmtId="0" fontId="50" fillId="19" borderId="0" applyNumberFormat="0" applyFont="0" applyBorder="0" applyAlignment="0" applyProtection="0"/>
    <xf numFmtId="0" fontId="16" fillId="2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74" fillId="0" borderId="0" applyFont="0" applyFill="0" applyBorder="0" applyAlignment="0" applyProtection="0"/>
  </cellStyleXfs>
  <cellXfs count="428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172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 applyFill="1"/>
    <xf numFmtId="171" fontId="6" fillId="0" borderId="0" xfId="1" applyNumberFormat="1" applyFont="1" applyBorder="1" applyAlignment="1">
      <alignment horizontal="left"/>
    </xf>
    <xf numFmtId="172" fontId="6" fillId="0" borderId="0" xfId="2" applyNumberFormat="1" applyFont="1" applyFill="1" applyBorder="1"/>
    <xf numFmtId="171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41" fontId="3" fillId="0" borderId="0" xfId="0" applyNumberFormat="1" applyFont="1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2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6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0" fillId="0" borderId="0" xfId="0" applyFont="1"/>
    <xf numFmtId="0" fontId="13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0" fontId="3" fillId="0" borderId="0" xfId="3" applyFont="1" applyFill="1"/>
    <xf numFmtId="0" fontId="14" fillId="0" borderId="0" xfId="3" applyFont="1" applyAlignment="1">
      <alignment horizontal="left"/>
    </xf>
    <xf numFmtId="0" fontId="4" fillId="0" borderId="0" xfId="3" applyFont="1"/>
    <xf numFmtId="0" fontId="2" fillId="0" borderId="0" xfId="3" applyFill="1"/>
    <xf numFmtId="0" fontId="3" fillId="0" borderId="2" xfId="3" applyFont="1" applyFill="1" applyBorder="1"/>
    <xf numFmtId="173" fontId="3" fillId="0" borderId="0" xfId="3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17" fillId="0" borderId="0" xfId="3" applyFont="1" applyFill="1"/>
    <xf numFmtId="0" fontId="13" fillId="0" borderId="0" xfId="0" quotePrefix="1" applyFont="1"/>
    <xf numFmtId="0" fontId="7" fillId="0" borderId="0" xfId="0" applyFont="1" applyFill="1" applyBorder="1"/>
    <xf numFmtId="172" fontId="15" fillId="0" borderId="0" xfId="2" applyNumberFormat="1" applyFont="1" applyFill="1" applyBorder="1"/>
    <xf numFmtId="172" fontId="15" fillId="0" borderId="0" xfId="2" applyNumberFormat="1" applyFont="1" applyBorder="1"/>
    <xf numFmtId="0" fontId="10" fillId="0" borderId="0" xfId="0" applyFont="1" applyBorder="1"/>
    <xf numFmtId="0" fontId="11" fillId="0" borderId="0" xfId="0" applyFont="1" applyFill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4" fontId="3" fillId="0" borderId="0" xfId="1" applyNumberFormat="1" applyFont="1" applyFill="1"/>
    <xf numFmtId="174" fontId="3" fillId="0" borderId="0" xfId="1" applyNumberFormat="1" applyFont="1" applyFill="1" applyBorder="1"/>
    <xf numFmtId="174" fontId="3" fillId="0" borderId="0" xfId="1" applyNumberFormat="1" applyFont="1" applyBorder="1"/>
    <xf numFmtId="174" fontId="4" fillId="0" borderId="0" xfId="1" applyNumberFormat="1" applyFont="1" applyFill="1" applyBorder="1"/>
    <xf numFmtId="174" fontId="10" fillId="0" borderId="0" xfId="1" applyNumberFormat="1" applyFont="1"/>
    <xf numFmtId="174" fontId="6" fillId="0" borderId="0" xfId="1" applyNumberFormat="1" applyFont="1" applyFill="1" applyBorder="1"/>
    <xf numFmtId="0" fontId="9" fillId="0" borderId="0" xfId="0" applyFont="1" applyAlignment="1"/>
    <xf numFmtId="0" fontId="3" fillId="0" borderId="0" xfId="0" applyFont="1" applyBorder="1" applyAlignment="1">
      <alignment horizontal="center"/>
    </xf>
    <xf numFmtId="0" fontId="11" fillId="0" borderId="0" xfId="0" applyFont="1" applyFill="1" applyBorder="1"/>
    <xf numFmtId="43" fontId="3" fillId="0" borderId="0" xfId="1" applyFont="1"/>
    <xf numFmtId="174" fontId="23" fillId="0" borderId="0" xfId="1" applyNumberFormat="1" applyFont="1" applyFill="1" applyBorder="1"/>
    <xf numFmtId="172" fontId="12" fillId="0" borderId="0" xfId="2" applyNumberFormat="1" applyFont="1" applyFill="1" applyBorder="1"/>
    <xf numFmtId="174" fontId="24" fillId="0" borderId="0" xfId="1" applyNumberFormat="1" applyFont="1" applyFill="1" applyBorder="1"/>
    <xf numFmtId="0" fontId="25" fillId="0" borderId="0" xfId="0" applyFont="1" applyFill="1" applyBorder="1"/>
    <xf numFmtId="0" fontId="10" fillId="0" borderId="0" xfId="0" applyFont="1" applyAlignment="1"/>
    <xf numFmtId="0" fontId="3" fillId="0" borderId="0" xfId="0" applyFont="1" applyBorder="1" applyAlignment="1">
      <alignment horizontal="center"/>
    </xf>
    <xf numFmtId="16" fontId="3" fillId="0" borderId="0" xfId="3" applyNumberFormat="1" applyFont="1" applyBorder="1" applyAlignment="1"/>
    <xf numFmtId="0" fontId="56" fillId="0" borderId="0" xfId="3" applyFont="1" applyFill="1" applyBorder="1"/>
    <xf numFmtId="0" fontId="55" fillId="0" borderId="0" xfId="3" applyFont="1" applyFill="1" applyBorder="1"/>
    <xf numFmtId="0" fontId="55" fillId="0" borderId="0" xfId="3" applyFont="1" applyFill="1"/>
    <xf numFmtId="0" fontId="55" fillId="0" borderId="2" xfId="3" applyFont="1" applyFill="1" applyBorder="1"/>
    <xf numFmtId="0" fontId="56" fillId="0" borderId="4" xfId="3" applyFont="1" applyFill="1" applyBorder="1"/>
    <xf numFmtId="0" fontId="58" fillId="0" borderId="2" xfId="3" applyFont="1" applyFill="1" applyBorder="1"/>
    <xf numFmtId="0" fontId="55" fillId="0" borderId="0" xfId="3" applyFont="1" applyFill="1" applyBorder="1" applyAlignment="1">
      <alignment horizontal="center"/>
    </xf>
    <xf numFmtId="0" fontId="55" fillId="0" borderId="0" xfId="3" applyFont="1" applyAlignment="1">
      <alignment horizontal="center"/>
    </xf>
    <xf numFmtId="41" fontId="55" fillId="0" borderId="0" xfId="3" applyNumberFormat="1" applyFont="1" applyAlignment="1">
      <alignment horizontal="center"/>
    </xf>
    <xf numFmtId="0" fontId="55" fillId="0" borderId="0" xfId="3" applyFont="1" applyBorder="1" applyAlignment="1">
      <alignment horizontal="center"/>
    </xf>
    <xf numFmtId="41" fontId="55" fillId="0" borderId="0" xfId="3" applyNumberFormat="1" applyFont="1" applyBorder="1" applyAlignment="1">
      <alignment horizontal="center"/>
    </xf>
    <xf numFmtId="173" fontId="55" fillId="0" borderId="2" xfId="3" applyNumberFormat="1" applyFont="1" applyBorder="1" applyAlignment="1">
      <alignment horizontal="center"/>
    </xf>
    <xf numFmtId="173" fontId="55" fillId="0" borderId="0" xfId="3" applyNumberFormat="1" applyFont="1" applyAlignment="1">
      <alignment horizontal="center"/>
    </xf>
    <xf numFmtId="173" fontId="55" fillId="0" borderId="0" xfId="3" applyNumberFormat="1" applyFont="1" applyBorder="1" applyAlignment="1">
      <alignment horizontal="center"/>
    </xf>
    <xf numFmtId="0" fontId="55" fillId="0" borderId="2" xfId="3" applyFont="1" applyBorder="1" applyAlignment="1">
      <alignment horizontal="center"/>
    </xf>
    <xf numFmtId="174" fontId="56" fillId="0" borderId="0" xfId="1" applyNumberFormat="1" applyFont="1" applyFill="1"/>
    <xf numFmtId="174" fontId="56" fillId="0" borderId="0" xfId="1" applyNumberFormat="1" applyFont="1" applyFill="1" applyBorder="1"/>
    <xf numFmtId="174" fontId="55" fillId="0" borderId="0" xfId="1" applyNumberFormat="1" applyFont="1" applyFill="1"/>
    <xf numFmtId="174" fontId="55" fillId="0" borderId="0" xfId="1" applyNumberFormat="1" applyFont="1" applyFill="1" applyBorder="1"/>
    <xf numFmtId="174" fontId="56" fillId="0" borderId="4" xfId="1" applyNumberFormat="1" applyFont="1" applyFill="1" applyBorder="1"/>
    <xf numFmtId="0" fontId="55" fillId="0" borderId="1" xfId="3" applyFont="1" applyBorder="1" applyAlignment="1">
      <alignment horizontal="center"/>
    </xf>
    <xf numFmtId="0" fontId="56" fillId="0" borderId="0" xfId="3" applyFont="1" applyBorder="1" applyAlignment="1">
      <alignment horizontal="center"/>
    </xf>
    <xf numFmtId="0" fontId="58" fillId="0" borderId="1" xfId="3" applyFont="1" applyBorder="1" applyAlignment="1">
      <alignment horizontal="left"/>
    </xf>
    <xf numFmtId="0" fontId="56" fillId="0" borderId="1" xfId="3" applyFont="1" applyBorder="1" applyAlignment="1">
      <alignment horizontal="center"/>
    </xf>
    <xf numFmtId="0" fontId="55" fillId="0" borderId="1" xfId="3" applyFont="1" applyFill="1" applyBorder="1" applyAlignment="1">
      <alignment horizontal="center"/>
    </xf>
    <xf numFmtId="0" fontId="55" fillId="0" borderId="0" xfId="3" applyFont="1"/>
    <xf numFmtId="0" fontId="58" fillId="0" borderId="0" xfId="3" applyFont="1" applyFill="1" applyBorder="1" applyAlignment="1"/>
    <xf numFmtId="0" fontId="56" fillId="0" borderId="0" xfId="3" applyFont="1"/>
    <xf numFmtId="171" fontId="56" fillId="0" borderId="0" xfId="1" applyNumberFormat="1" applyFont="1" applyFill="1" applyAlignment="1"/>
    <xf numFmtId="171" fontId="55" fillId="0" borderId="0" xfId="1" applyNumberFormat="1" applyFont="1" applyFill="1" applyAlignment="1"/>
    <xf numFmtId="171" fontId="55" fillId="0" borderId="0" xfId="1" applyNumberFormat="1" applyFont="1" applyAlignment="1">
      <alignment horizontal="left"/>
    </xf>
    <xf numFmtId="174" fontId="55" fillId="0" borderId="0" xfId="1" applyNumberFormat="1" applyFont="1" applyBorder="1"/>
    <xf numFmtId="174" fontId="55" fillId="0" borderId="0" xfId="1" applyNumberFormat="1" applyFont="1"/>
    <xf numFmtId="171" fontId="55" fillId="0" borderId="0" xfId="1" quotePrefix="1" applyNumberFormat="1" applyFont="1" applyFill="1" applyBorder="1" applyAlignment="1">
      <alignment horizontal="left"/>
    </xf>
    <xf numFmtId="0" fontId="56" fillId="0" borderId="4" xfId="3" applyFont="1" applyBorder="1"/>
    <xf numFmtId="171" fontId="56" fillId="0" borderId="4" xfId="1" applyNumberFormat="1" applyFont="1" applyBorder="1" applyAlignment="1">
      <alignment horizontal="left"/>
    </xf>
    <xf numFmtId="171" fontId="55" fillId="0" borderId="4" xfId="1" applyNumberFormat="1" applyFont="1" applyBorder="1" applyAlignment="1">
      <alignment horizontal="left"/>
    </xf>
    <xf numFmtId="171" fontId="56" fillId="0" borderId="0" xfId="1" applyNumberFormat="1" applyFont="1" applyBorder="1" applyAlignment="1">
      <alignment horizontal="left"/>
    </xf>
    <xf numFmtId="174" fontId="55" fillId="0" borderId="4" xfId="1" applyNumberFormat="1" applyFont="1" applyFill="1" applyBorder="1"/>
    <xf numFmtId="171" fontId="55" fillId="0" borderId="0" xfId="1" applyNumberFormat="1" applyFont="1" applyBorder="1" applyAlignment="1">
      <alignment horizontal="left"/>
    </xf>
    <xf numFmtId="171" fontId="56" fillId="0" borderId="0" xfId="1" applyNumberFormat="1" applyFont="1" applyAlignment="1">
      <alignment horizontal="left"/>
    </xf>
    <xf numFmtId="171" fontId="55" fillId="0" borderId="0" xfId="1" applyNumberFormat="1" applyFont="1" applyFill="1" applyAlignment="1">
      <alignment horizontal="left"/>
    </xf>
    <xf numFmtId="171" fontId="55" fillId="0" borderId="0" xfId="1" applyNumberFormat="1" applyFont="1" applyFill="1" applyBorder="1" applyAlignment="1">
      <alignment horizontal="left"/>
    </xf>
    <xf numFmtId="171" fontId="56" fillId="0" borderId="3" xfId="1" applyNumberFormat="1" applyFont="1" applyBorder="1" applyAlignment="1">
      <alignment horizontal="left"/>
    </xf>
    <xf numFmtId="174" fontId="56" fillId="0" borderId="3" xfId="1" applyNumberFormat="1" applyFont="1" applyFill="1" applyBorder="1"/>
    <xf numFmtId="174" fontId="62" fillId="0" borderId="0" xfId="1" applyNumberFormat="1" applyFont="1" applyBorder="1"/>
    <xf numFmtId="0" fontId="60" fillId="0" borderId="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/>
    <xf numFmtId="0" fontId="55" fillId="0" borderId="0" xfId="0" applyFont="1" applyFill="1" applyBorder="1"/>
    <xf numFmtId="0" fontId="55" fillId="0" borderId="0" xfId="0" applyFont="1"/>
    <xf numFmtId="0" fontId="55" fillId="0" borderId="2" xfId="0" applyFont="1" applyFill="1" applyBorder="1"/>
    <xf numFmtId="174" fontId="55" fillId="0" borderId="2" xfId="1" applyNumberFormat="1" applyFont="1" applyFill="1" applyBorder="1"/>
    <xf numFmtId="0" fontId="55" fillId="0" borderId="1" xfId="0" applyFont="1" applyFill="1" applyBorder="1"/>
    <xf numFmtId="174" fontId="64" fillId="0" borderId="0" xfId="1" applyNumberFormat="1" applyFont="1" applyFill="1"/>
    <xf numFmtId="0" fontId="65" fillId="0" borderId="0" xfId="0" applyFont="1" applyFill="1" applyBorder="1"/>
    <xf numFmtId="0" fontId="60" fillId="0" borderId="1" xfId="0" applyFont="1" applyBorder="1"/>
    <xf numFmtId="0" fontId="60" fillId="0" borderId="1" xfId="0" applyFont="1" applyFill="1" applyBorder="1"/>
    <xf numFmtId="0" fontId="58" fillId="0" borderId="1" xfId="0" applyFont="1" applyBorder="1" applyAlignment="1"/>
    <xf numFmtId="0" fontId="64" fillId="0" borderId="0" xfId="0" applyFont="1" applyBorder="1" applyAlignment="1">
      <alignment horizontal="center"/>
    </xf>
    <xf numFmtId="171" fontId="56" fillId="0" borderId="0" xfId="1" applyNumberFormat="1" applyFont="1" applyBorder="1" applyAlignment="1">
      <alignment horizontal="center"/>
    </xf>
    <xf numFmtId="174" fontId="56" fillId="0" borderId="0" xfId="1" applyNumberFormat="1" applyFont="1" applyBorder="1"/>
    <xf numFmtId="0" fontId="56" fillId="0" borderId="0" xfId="0" applyFont="1" applyBorder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/>
    <xf numFmtId="0" fontId="55" fillId="0" borderId="0" xfId="3" applyFont="1" applyBorder="1"/>
    <xf numFmtId="0" fontId="59" fillId="0" borderId="0" xfId="0" applyFont="1" applyAlignment="1">
      <alignment horizontal="left"/>
    </xf>
    <xf numFmtId="0" fontId="60" fillId="0" borderId="0" xfId="3" applyFont="1" applyAlignment="1">
      <alignment horizontal="left"/>
    </xf>
    <xf numFmtId="0" fontId="60" fillId="0" borderId="0" xfId="3" applyFont="1" applyFill="1" applyAlignment="1">
      <alignment horizontal="left"/>
    </xf>
    <xf numFmtId="0" fontId="60" fillId="0" borderId="0" xfId="0" applyFont="1" applyAlignment="1">
      <alignment horizontal="left"/>
    </xf>
    <xf numFmtId="0" fontId="55" fillId="0" borderId="1" xfId="3" applyFont="1" applyFill="1" applyBorder="1"/>
    <xf numFmtId="0" fontId="63" fillId="0" borderId="0" xfId="3" applyFont="1" applyFill="1" applyBorder="1"/>
    <xf numFmtId="0" fontId="63" fillId="0" borderId="0" xfId="3" applyFont="1" applyFill="1"/>
    <xf numFmtId="0" fontId="58" fillId="0" borderId="2" xfId="3" applyFont="1" applyFill="1" applyBorder="1" applyAlignment="1">
      <alignment horizontal="left"/>
    </xf>
    <xf numFmtId="0" fontId="63" fillId="0" borderId="2" xfId="3" applyFont="1" applyFill="1" applyBorder="1"/>
    <xf numFmtId="0" fontId="55" fillId="0" borderId="0" xfId="3" applyNumberFormat="1" applyFont="1" applyFill="1" applyAlignment="1">
      <alignment horizontal="center"/>
    </xf>
    <xf numFmtId="0" fontId="55" fillId="0" borderId="2" xfId="3" applyNumberFormat="1" applyFont="1" applyFill="1" applyBorder="1" applyAlignment="1">
      <alignment horizontal="center"/>
    </xf>
    <xf numFmtId="174" fontId="55" fillId="0" borderId="0" xfId="1" applyNumberFormat="1" applyFont="1" applyFill="1" applyAlignment="1"/>
    <xf numFmtId="174" fontId="63" fillId="0" borderId="0" xfId="1" applyNumberFormat="1" applyFont="1" applyFill="1" applyBorder="1" applyAlignment="1"/>
    <xf numFmtId="174" fontId="55" fillId="0" borderId="2" xfId="1" applyNumberFormat="1" applyFont="1" applyFill="1" applyBorder="1" applyAlignment="1"/>
    <xf numFmtId="173" fontId="67" fillId="0" borderId="0" xfId="3" applyNumberFormat="1" applyFont="1" applyFill="1" applyBorder="1"/>
    <xf numFmtId="170" fontId="55" fillId="0" borderId="0" xfId="3" applyNumberFormat="1" applyFont="1" applyFill="1" applyBorder="1"/>
    <xf numFmtId="170" fontId="55" fillId="0" borderId="0" xfId="3" applyNumberFormat="1" applyFont="1" applyFill="1"/>
    <xf numFmtId="41" fontId="55" fillId="0" borderId="0" xfId="3" applyNumberFormat="1" applyFont="1" applyFill="1"/>
    <xf numFmtId="170" fontId="56" fillId="0" borderId="0" xfId="3" applyNumberFormat="1" applyFont="1" applyFill="1" applyBorder="1"/>
    <xf numFmtId="170" fontId="63" fillId="0" borderId="0" xfId="3" applyNumberFormat="1" applyFont="1" applyFill="1" applyBorder="1"/>
    <xf numFmtId="0" fontId="58" fillId="0" borderId="2" xfId="3" applyFont="1" applyBorder="1"/>
    <xf numFmtId="0" fontId="59" fillId="0" borderId="0" xfId="3" applyFont="1" applyFill="1" applyAlignment="1">
      <alignment horizontal="left"/>
    </xf>
    <xf numFmtId="41" fontId="63" fillId="0" borderId="0" xfId="3" applyNumberFormat="1" applyFont="1"/>
    <xf numFmtId="41" fontId="55" fillId="0" borderId="0" xfId="3" applyNumberFormat="1" applyFont="1" applyFill="1" applyBorder="1"/>
    <xf numFmtId="41" fontId="63" fillId="0" borderId="0" xfId="3" applyNumberFormat="1" applyFont="1" applyFill="1"/>
    <xf numFmtId="41" fontId="55" fillId="0" borderId="0" xfId="3" applyNumberFormat="1" applyFont="1" applyFill="1" applyAlignment="1">
      <alignment horizontal="center"/>
    </xf>
    <xf numFmtId="41" fontId="63" fillId="0" borderId="0" xfId="3" applyNumberFormat="1" applyFont="1" applyFill="1" applyBorder="1"/>
    <xf numFmtId="41" fontId="55" fillId="0" borderId="1" xfId="3" applyNumberFormat="1" applyFont="1" applyFill="1" applyBorder="1"/>
    <xf numFmtId="0" fontId="58" fillId="0" borderId="0" xfId="3" applyFont="1" applyFill="1" applyBorder="1"/>
    <xf numFmtId="0" fontId="55" fillId="0" borderId="1" xfId="3" applyFont="1" applyFill="1" applyBorder="1" applyAlignment="1">
      <alignment horizontal="left"/>
    </xf>
    <xf numFmtId="41" fontId="56" fillId="0" borderId="0" xfId="3" applyNumberFormat="1" applyFont="1" applyFill="1" applyBorder="1"/>
    <xf numFmtId="0" fontId="69" fillId="0" borderId="0" xfId="3" quotePrefix="1" applyFont="1" applyFill="1" applyBorder="1"/>
    <xf numFmtId="0" fontId="69" fillId="0" borderId="0" xfId="3" applyFont="1" applyFill="1" applyBorder="1"/>
    <xf numFmtId="174" fontId="64" fillId="0" borderId="0" xfId="1" applyNumberFormat="1" applyFont="1" applyFill="1" applyBorder="1"/>
    <xf numFmtId="0" fontId="70" fillId="0" borderId="0" xfId="3" applyFont="1" applyFill="1" applyBorder="1"/>
    <xf numFmtId="0" fontId="59" fillId="0" borderId="0" xfId="3" applyFont="1" applyFill="1" applyBorder="1" applyAlignment="1">
      <alignment horizontal="left"/>
    </xf>
    <xf numFmtId="0" fontId="63" fillId="0" borderId="0" xfId="3" applyFont="1"/>
    <xf numFmtId="41" fontId="63" fillId="0" borderId="1" xfId="3" applyNumberFormat="1" applyFont="1" applyFill="1" applyBorder="1"/>
    <xf numFmtId="170" fontId="55" fillId="21" borderId="0" xfId="3" applyNumberFormat="1" applyFont="1" applyFill="1"/>
    <xf numFmtId="0" fontId="55" fillId="0" borderId="0" xfId="3" applyFont="1" applyFill="1" applyAlignment="1">
      <alignment wrapText="1"/>
    </xf>
    <xf numFmtId="41" fontId="55" fillId="21" borderId="0" xfId="3" applyNumberFormat="1" applyFont="1" applyFill="1"/>
    <xf numFmtId="170" fontId="56" fillId="0" borderId="0" xfId="3" applyNumberFormat="1" applyFont="1" applyFill="1"/>
    <xf numFmtId="0" fontId="69" fillId="0" borderId="0" xfId="3" applyFont="1"/>
    <xf numFmtId="0" fontId="55" fillId="21" borderId="0" xfId="3" applyFont="1" applyFill="1"/>
    <xf numFmtId="0" fontId="70" fillId="0" borderId="0" xfId="3" quotePrefix="1" applyFont="1" applyFill="1" applyBorder="1"/>
    <xf numFmtId="174" fontId="56" fillId="0" borderId="1" xfId="1" applyNumberFormat="1" applyFont="1" applyFill="1" applyBorder="1"/>
    <xf numFmtId="170" fontId="56" fillId="0" borderId="1" xfId="3" applyNumberFormat="1" applyFont="1" applyFill="1" applyBorder="1"/>
    <xf numFmtId="174" fontId="55" fillId="0" borderId="1" xfId="1" applyNumberFormat="1" applyFont="1" applyFill="1" applyBorder="1"/>
    <xf numFmtId="171" fontId="56" fillId="0" borderId="0" xfId="1" applyNumberFormat="1" applyFont="1" applyFill="1" applyBorder="1" applyAlignment="1">
      <alignment horizontal="left"/>
    </xf>
    <xf numFmtId="171" fontId="67" fillId="0" borderId="0" xfId="1" applyNumberFormat="1" applyFont="1" applyFill="1" applyBorder="1" applyAlignment="1">
      <alignment horizontal="left"/>
    </xf>
    <xf numFmtId="41" fontId="55" fillId="0" borderId="0" xfId="0" applyNumberFormat="1" applyFont="1" applyFill="1" applyBorder="1"/>
    <xf numFmtId="171" fontId="55" fillId="0" borderId="0" xfId="1" applyNumberFormat="1" applyFont="1" applyFill="1" applyBorder="1" applyAlignment="1">
      <alignment horizontal="center"/>
    </xf>
    <xf numFmtId="43" fontId="55" fillId="0" borderId="0" xfId="1" applyFont="1" applyFill="1"/>
    <xf numFmtId="171" fontId="55" fillId="0" borderId="2" xfId="1" applyNumberFormat="1" applyFont="1" applyBorder="1" applyAlignment="1">
      <alignment horizontal="left"/>
    </xf>
    <xf numFmtId="171" fontId="55" fillId="0" borderId="2" xfId="1" quotePrefix="1" applyNumberFormat="1" applyFont="1" applyBorder="1" applyAlignment="1">
      <alignment horizontal="center"/>
    </xf>
    <xf numFmtId="43" fontId="55" fillId="0" borderId="2" xfId="1" applyFont="1" applyFill="1" applyBorder="1"/>
    <xf numFmtId="2" fontId="55" fillId="0" borderId="0" xfId="0" applyNumberFormat="1" applyFont="1" applyBorder="1" applyAlignment="1">
      <alignment horizontal="left"/>
    </xf>
    <xf numFmtId="44" fontId="56" fillId="0" borderId="0" xfId="0" applyNumberFormat="1" applyFont="1" applyBorder="1"/>
    <xf numFmtId="0" fontId="55" fillId="0" borderId="2" xfId="3" quotePrefix="1" applyNumberFormat="1" applyFont="1" applyFill="1" applyBorder="1" applyAlignment="1">
      <alignment horizontal="center"/>
    </xf>
    <xf numFmtId="41" fontId="64" fillId="0" borderId="0" xfId="3" applyNumberFormat="1" applyFont="1" applyFill="1"/>
    <xf numFmtId="171" fontId="55" fillId="0" borderId="0" xfId="0" applyNumberFormat="1" applyFont="1" applyFill="1" applyBorder="1"/>
    <xf numFmtId="44" fontId="56" fillId="0" borderId="0" xfId="0" applyNumberFormat="1" applyFont="1" applyFill="1" applyBorder="1"/>
    <xf numFmtId="0" fontId="56" fillId="0" borderId="4" xfId="0" applyFont="1" applyFill="1" applyBorder="1"/>
    <xf numFmtId="0" fontId="56" fillId="0" borderId="0" xfId="3" applyFont="1" applyFill="1"/>
    <xf numFmtId="171" fontId="55" fillId="0" borderId="0" xfId="1" quotePrefix="1" applyNumberFormat="1" applyFont="1" applyFill="1" applyBorder="1" applyAlignment="1">
      <alignment horizontal="center"/>
    </xf>
    <xf numFmtId="171" fontId="55" fillId="0" borderId="0" xfId="1" applyNumberFormat="1" applyFont="1" applyFill="1" applyAlignment="1">
      <alignment horizontal="center"/>
    </xf>
    <xf numFmtId="171" fontId="55" fillId="0" borderId="0" xfId="1" quotePrefix="1" applyNumberFormat="1" applyFont="1" applyFill="1" applyAlignment="1">
      <alignment horizontal="center"/>
    </xf>
    <xf numFmtId="171" fontId="55" fillId="0" borderId="0" xfId="1" applyNumberFormat="1" applyFont="1" applyBorder="1" applyAlignment="1">
      <alignment horizontal="center"/>
    </xf>
    <xf numFmtId="171" fontId="56" fillId="0" borderId="1" xfId="1" applyNumberFormat="1" applyFont="1" applyBorder="1" applyAlignment="1">
      <alignment horizontal="left"/>
    </xf>
    <xf numFmtId="171" fontId="55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65" fillId="0" borderId="0" xfId="3" applyFont="1" applyFill="1"/>
    <xf numFmtId="174" fontId="69" fillId="0" borderId="0" xfId="1" applyNumberFormat="1" applyFont="1" applyFill="1"/>
    <xf numFmtId="176" fontId="64" fillId="0" borderId="0" xfId="3" applyNumberFormat="1" applyFont="1" applyFill="1" applyBorder="1"/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0" fillId="0" borderId="0" xfId="0" applyFont="1" applyFill="1" applyBorder="1"/>
    <xf numFmtId="43" fontId="63" fillId="0" borderId="0" xfId="1" applyNumberFormat="1" applyFont="1" applyFill="1" applyBorder="1" applyAlignment="1"/>
    <xf numFmtId="0" fontId="56" fillId="0" borderId="1" xfId="3" applyFont="1" applyFill="1" applyBorder="1"/>
    <xf numFmtId="174" fontId="63" fillId="0" borderId="2" xfId="1" applyNumberFormat="1" applyFont="1" applyFill="1" applyBorder="1" applyAlignment="1"/>
    <xf numFmtId="174" fontId="55" fillId="21" borderId="0" xfId="1" applyNumberFormat="1" applyFont="1" applyFill="1"/>
    <xf numFmtId="0" fontId="63" fillId="21" borderId="0" xfId="3" applyFont="1" applyFill="1" applyBorder="1"/>
    <xf numFmtId="174" fontId="55" fillId="21" borderId="0" xfId="1" applyNumberFormat="1" applyFont="1" applyFill="1" applyBorder="1"/>
    <xf numFmtId="174" fontId="56" fillId="21" borderId="4" xfId="1" applyNumberFormat="1" applyFont="1" applyFill="1" applyBorder="1"/>
    <xf numFmtId="174" fontId="55" fillId="21" borderId="0" xfId="1" applyNumberFormat="1" applyFont="1" applyFill="1" applyAlignment="1"/>
    <xf numFmtId="174" fontId="56" fillId="0" borderId="3" xfId="303" applyNumberFormat="1" applyFont="1" applyFill="1" applyBorder="1"/>
    <xf numFmtId="174" fontId="55" fillId="0" borderId="4" xfId="303" applyNumberFormat="1" applyFont="1" applyFill="1" applyBorder="1"/>
    <xf numFmtId="174" fontId="55" fillId="0" borderId="0" xfId="303" applyNumberFormat="1" applyFont="1" applyFill="1"/>
    <xf numFmtId="174" fontId="62" fillId="0" borderId="0" xfId="303" applyNumberFormat="1" applyFont="1" applyFill="1" applyBorder="1"/>
    <xf numFmtId="174" fontId="55" fillId="0" borderId="0" xfId="303" applyNumberFormat="1" applyFont="1" applyFill="1" applyBorder="1"/>
    <xf numFmtId="174" fontId="55" fillId="21" borderId="0" xfId="121" applyNumberFormat="1" applyFont="1" applyFill="1"/>
    <xf numFmtId="174" fontId="63" fillId="21" borderId="0" xfId="1" applyNumberFormat="1" applyFont="1" applyFill="1" applyBorder="1" applyAlignment="1"/>
    <xf numFmtId="44" fontId="55" fillId="21" borderId="0" xfId="2" applyNumberFormat="1" applyFont="1" applyFill="1" applyBorder="1"/>
    <xf numFmtId="170" fontId="56" fillId="21" borderId="0" xfId="3" applyNumberFormat="1" applyFont="1" applyFill="1"/>
    <xf numFmtId="171" fontId="55" fillId="21" borderId="0" xfId="3" applyNumberFormat="1" applyFont="1" applyFill="1" applyBorder="1"/>
    <xf numFmtId="41" fontId="64" fillId="21" borderId="0" xfId="3" applyNumberFormat="1" applyFont="1" applyFill="1" applyBorder="1"/>
    <xf numFmtId="0" fontId="63" fillId="0" borderId="0" xfId="3" applyFont="1" applyFill="1" applyBorder="1" applyAlignment="1"/>
    <xf numFmtId="43" fontId="15" fillId="0" borderId="0" xfId="1" applyFont="1" applyFill="1" applyBorder="1"/>
    <xf numFmtId="43" fontId="55" fillId="0" borderId="0" xfId="1" applyNumberFormat="1" applyFont="1" applyFill="1" applyAlignment="1"/>
    <xf numFmtId="43" fontId="55" fillId="0" borderId="0" xfId="1" applyNumberFormat="1" applyFont="1" applyFill="1"/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indent="1"/>
    </xf>
    <xf numFmtId="0" fontId="57" fillId="0" borderId="0" xfId="3" applyFont="1" applyAlignment="1">
      <alignment horizontal="left"/>
    </xf>
    <xf numFmtId="0" fontId="55" fillId="0" borderId="4" xfId="3" applyFont="1" applyFill="1" applyBorder="1" applyAlignment="1">
      <alignment horizontal="center"/>
    </xf>
    <xf numFmtId="174" fontId="10" fillId="0" borderId="0" xfId="1" applyNumberFormat="1" applyFont="1" applyFill="1" applyBorder="1"/>
    <xf numFmtId="174" fontId="10" fillId="0" borderId="0" xfId="1" applyNumberFormat="1" applyFont="1" applyFill="1"/>
    <xf numFmtId="0" fontId="66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164" fontId="55" fillId="0" borderId="0" xfId="3" applyNumberFormat="1" applyFont="1" applyFill="1" applyBorder="1" applyAlignment="1">
      <alignment horizontal="center"/>
    </xf>
    <xf numFmtId="0" fontId="56" fillId="0" borderId="2" xfId="3" applyFont="1" applyFill="1" applyBorder="1"/>
    <xf numFmtId="0" fontId="67" fillId="0" borderId="0" xfId="3" applyFont="1" applyFill="1" applyBorder="1"/>
    <xf numFmtId="0" fontId="55" fillId="0" borderId="4" xfId="3" applyFont="1" applyFill="1" applyBorder="1"/>
    <xf numFmtId="0" fontId="68" fillId="0" borderId="0" xfId="0" applyFont="1" applyFill="1"/>
    <xf numFmtId="0" fontId="16" fillId="0" borderId="0" xfId="3" applyFont="1" applyFill="1"/>
    <xf numFmtId="0" fontId="64" fillId="0" borderId="0" xfId="3" applyFont="1" applyFill="1"/>
    <xf numFmtId="0" fontId="59" fillId="0" borderId="0" xfId="3" applyFont="1" applyFill="1"/>
    <xf numFmtId="0" fontId="55" fillId="0" borderId="0" xfId="3" applyNumberFormat="1" applyFont="1" applyFill="1" applyBorder="1" applyAlignment="1">
      <alignment horizontal="center"/>
    </xf>
    <xf numFmtId="0" fontId="3" fillId="0" borderId="1" xfId="3" applyFont="1" applyFill="1" applyBorder="1"/>
    <xf numFmtId="41" fontId="58" fillId="0" borderId="0" xfId="3" applyNumberFormat="1" applyFont="1" applyFill="1" applyAlignment="1"/>
    <xf numFmtId="0" fontId="64" fillId="0" borderId="0" xfId="3" applyFont="1" applyFill="1" applyBorder="1"/>
    <xf numFmtId="0" fontId="10" fillId="0" borderId="0" xfId="3" applyFont="1" applyFill="1"/>
    <xf numFmtId="0" fontId="65" fillId="0" borderId="0" xfId="3" applyFont="1" applyFill="1" applyAlignment="1">
      <alignment wrapText="1"/>
    </xf>
    <xf numFmtId="0" fontId="2" fillId="0" borderId="0" xfId="3" applyFill="1" applyBorder="1"/>
    <xf numFmtId="174" fontId="0" fillId="0" borderId="0" xfId="1" applyNumberFormat="1" applyFont="1"/>
    <xf numFmtId="0" fontId="3" fillId="0" borderId="4" xfId="3" applyFont="1" applyBorder="1"/>
    <xf numFmtId="174" fontId="55" fillId="0" borderId="0" xfId="1" applyNumberFormat="1" applyFont="1" applyFill="1" applyBorder="1" applyAlignment="1"/>
    <xf numFmtId="174" fontId="56" fillId="0" borderId="2" xfId="1" applyNumberFormat="1" applyFont="1" applyFill="1" applyBorder="1" applyAlignment="1"/>
    <xf numFmtId="43" fontId="56" fillId="0" borderId="0" xfId="1" applyFont="1" applyFill="1" applyBorder="1"/>
    <xf numFmtId="173" fontId="63" fillId="0" borderId="0" xfId="3" applyNumberFormat="1" applyFont="1" applyFill="1" applyBorder="1"/>
    <xf numFmtId="164" fontId="55" fillId="0" borderId="1" xfId="3" applyNumberFormat="1" applyFont="1" applyFill="1" applyBorder="1"/>
    <xf numFmtId="9" fontId="55" fillId="0" borderId="0" xfId="1" applyNumberFormat="1" applyFont="1" applyFill="1" applyAlignment="1"/>
    <xf numFmtId="9" fontId="58" fillId="0" borderId="0" xfId="3" applyNumberFormat="1" applyFont="1" applyFill="1" applyBorder="1" applyAlignment="1"/>
    <xf numFmtId="9" fontId="55" fillId="0" borderId="0" xfId="3" applyNumberFormat="1" applyFont="1" applyFill="1" applyBorder="1" applyAlignment="1"/>
    <xf numFmtId="9" fontId="63" fillId="0" borderId="0" xfId="1" applyNumberFormat="1" applyFont="1" applyFill="1" applyAlignment="1"/>
    <xf numFmtId="9" fontId="55" fillId="0" borderId="0" xfId="1" applyNumberFormat="1" applyFont="1" applyFill="1" applyBorder="1" applyAlignment="1"/>
    <xf numFmtId="9" fontId="63" fillId="0" borderId="0" xfId="1" applyNumberFormat="1" applyFont="1" applyFill="1" applyBorder="1" applyAlignment="1"/>
    <xf numFmtId="9" fontId="55" fillId="0" borderId="2" xfId="1" applyNumberFormat="1" applyFont="1" applyFill="1" applyBorder="1" applyAlignment="1"/>
    <xf numFmtId="0" fontId="55" fillId="0" borderId="15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8" fillId="0" borderId="2" xfId="0" applyFont="1" applyFill="1" applyBorder="1" applyAlignment="1"/>
    <xf numFmtId="0" fontId="55" fillId="0" borderId="2" xfId="0" applyFont="1" applyFill="1" applyBorder="1" applyAlignment="1">
      <alignment horizontal="center"/>
    </xf>
    <xf numFmtId="0" fontId="55" fillId="0" borderId="0" xfId="0" applyFont="1" applyFill="1" applyBorder="1" applyAlignment="1"/>
    <xf numFmtId="0" fontId="64" fillId="0" borderId="0" xfId="0" applyFont="1" applyFill="1" applyBorder="1" applyAlignment="1">
      <alignment horizontal="center"/>
    </xf>
    <xf numFmtId="171" fontId="55" fillId="0" borderId="2" xfId="1" applyNumberFormat="1" applyFont="1" applyFill="1" applyBorder="1" applyAlignment="1">
      <alignment horizontal="left"/>
    </xf>
    <xf numFmtId="171" fontId="55" fillId="0" borderId="2" xfId="1" quotePrefix="1" applyNumberFormat="1" applyFont="1" applyFill="1" applyBorder="1" applyAlignment="1">
      <alignment horizontal="center"/>
    </xf>
    <xf numFmtId="171" fontId="56" fillId="0" borderId="0" xfId="1" applyNumberFormat="1" applyFont="1" applyFill="1" applyBorder="1" applyAlignment="1">
      <alignment horizontal="center"/>
    </xf>
    <xf numFmtId="174" fontId="56" fillId="0" borderId="15" xfId="1" applyNumberFormat="1" applyFont="1" applyFill="1" applyBorder="1"/>
    <xf numFmtId="170" fontId="67" fillId="0" borderId="0" xfId="3" applyNumberFormat="1" applyFont="1" applyFill="1" applyBorder="1"/>
    <xf numFmtId="164" fontId="55" fillId="0" borderId="0" xfId="3" applyNumberFormat="1" applyFont="1" applyFill="1"/>
    <xf numFmtId="0" fontId="55" fillId="0" borderId="0" xfId="0" applyFont="1" applyFill="1"/>
    <xf numFmtId="0" fontId="54" fillId="0" borderId="0" xfId="0" applyFont="1" applyFill="1" applyBorder="1" applyAlignment="1">
      <alignment horizontal="left" vertical="center"/>
    </xf>
    <xf numFmtId="0" fontId="54" fillId="0" borderId="4" xfId="0" applyFont="1" applyFill="1" applyBorder="1" applyAlignment="1">
      <alignment horizontal="left" vertical="center"/>
    </xf>
    <xf numFmtId="0" fontId="72" fillId="0" borderId="0" xfId="3" applyFont="1" applyFill="1"/>
    <xf numFmtId="0" fontId="68" fillId="0" borderId="1" xfId="0" applyFont="1" applyFill="1" applyBorder="1"/>
    <xf numFmtId="164" fontId="55" fillId="0" borderId="0" xfId="3" applyNumberFormat="1" applyFont="1" applyFill="1" applyBorder="1" applyAlignment="1">
      <alignment horizontal="center"/>
    </xf>
    <xf numFmtId="0" fontId="55" fillId="0" borderId="5" xfId="3" applyFont="1" applyBorder="1" applyAlignment="1"/>
    <xf numFmtId="174" fontId="55" fillId="0" borderId="0" xfId="393" quotePrefix="1" applyNumberFormat="1" applyFont="1" applyFill="1"/>
    <xf numFmtId="174" fontId="56" fillId="0" borderId="0" xfId="393" applyNumberFormat="1" applyFont="1" applyFill="1" applyBorder="1"/>
    <xf numFmtId="174" fontId="4" fillId="0" borderId="0" xfId="393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0" fontId="16" fillId="0" borderId="3" xfId="0" applyFont="1" applyBorder="1"/>
    <xf numFmtId="0" fontId="20" fillId="0" borderId="3" xfId="0" applyFont="1" applyFill="1" applyBorder="1"/>
    <xf numFmtId="0" fontId="0" fillId="0" borderId="2" xfId="0" applyFill="1" applyBorder="1"/>
    <xf numFmtId="0" fontId="0" fillId="0" borderId="4" xfId="0" applyBorder="1"/>
    <xf numFmtId="0" fontId="60" fillId="0" borderId="0" xfId="0" applyFont="1" applyAlignment="1">
      <alignment horizontal="center"/>
    </xf>
    <xf numFmtId="0" fontId="55" fillId="0" borderId="2" xfId="3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6" fontId="55" fillId="0" borderId="0" xfId="0" quotePrefix="1" applyNumberFormat="1" applyFont="1" applyBorder="1" applyAlignment="1"/>
    <xf numFmtId="0" fontId="55" fillId="0" borderId="4" xfId="0" applyFont="1" applyFill="1" applyBorder="1" applyAlignment="1">
      <alignment horizontal="center"/>
    </xf>
    <xf numFmtId="174" fontId="56" fillId="0" borderId="4" xfId="1" applyNumberFormat="1" applyFont="1" applyFill="1" applyBorder="1" applyAlignment="1"/>
    <xf numFmtId="174" fontId="55" fillId="0" borderId="0" xfId="3" applyNumberFormat="1" applyFont="1" applyFill="1" applyBorder="1"/>
    <xf numFmtId="177" fontId="55" fillId="0" borderId="0" xfId="3" applyNumberFormat="1" applyFont="1" applyFill="1" applyBorder="1"/>
    <xf numFmtId="174" fontId="55" fillId="0" borderId="2" xfId="3" applyNumberFormat="1" applyFont="1" applyFill="1" applyBorder="1"/>
    <xf numFmtId="174" fontId="55" fillId="21" borderId="0" xfId="3" applyNumberFormat="1" applyFont="1" applyFill="1" applyBorder="1"/>
    <xf numFmtId="43" fontId="55" fillId="0" borderId="0" xfId="3" applyNumberFormat="1" applyFont="1" applyFill="1" applyBorder="1"/>
    <xf numFmtId="177" fontId="55" fillId="0" borderId="0" xfId="3" applyNumberFormat="1" applyFont="1" applyFill="1"/>
    <xf numFmtId="171" fontId="55" fillId="21" borderId="0" xfId="1" applyNumberFormat="1" applyFont="1" applyFill="1" applyBorder="1" applyAlignment="1">
      <alignment horizontal="left"/>
    </xf>
    <xf numFmtId="174" fontId="55" fillId="0" borderId="0" xfId="3" applyNumberFormat="1" applyFont="1" applyFill="1"/>
    <xf numFmtId="177" fontId="69" fillId="0" borderId="0" xfId="3" applyNumberFormat="1" applyFont="1" applyFill="1" applyBorder="1"/>
    <xf numFmtId="178" fontId="55" fillId="0" borderId="0" xfId="3" applyNumberFormat="1" applyFont="1" applyFill="1" applyBorder="1"/>
    <xf numFmtId="174" fontId="6" fillId="0" borderId="0" xfId="1" applyNumberFormat="1" applyFont="1" applyFill="1" applyBorder="1" applyAlignment="1">
      <alignment horizontal="left"/>
    </xf>
    <xf numFmtId="0" fontId="55" fillId="0" borderId="5" xfId="3" applyFont="1" applyBorder="1" applyAlignment="1">
      <alignment horizontal="center"/>
    </xf>
    <xf numFmtId="16" fontId="55" fillId="0" borderId="2" xfId="0" quotePrefix="1" applyNumberFormat="1" applyFont="1" applyBorder="1" applyAlignment="1">
      <alignment horizontal="center"/>
    </xf>
    <xf numFmtId="164" fontId="55" fillId="0" borderId="5" xfId="3" applyNumberFormat="1" applyFont="1" applyFill="1" applyBorder="1" applyAlignment="1">
      <alignment horizontal="center"/>
    </xf>
    <xf numFmtId="164" fontId="55" fillId="0" borderId="2" xfId="3" applyNumberFormat="1" applyFont="1" applyFill="1" applyBorder="1" applyAlignment="1">
      <alignment horizontal="center"/>
    </xf>
    <xf numFmtId="0" fontId="55" fillId="0" borderId="0" xfId="0" applyFont="1" applyBorder="1"/>
    <xf numFmtId="0" fontId="55" fillId="0" borderId="2" xfId="0" applyFont="1" applyBorder="1" applyAlignment="1"/>
    <xf numFmtId="0" fontId="55" fillId="0" borderId="6" xfId="0" applyFont="1" applyBorder="1" applyAlignment="1"/>
    <xf numFmtId="0" fontId="55" fillId="0" borderId="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55" fillId="0" borderId="0" xfId="0" applyFont="1" applyBorder="1" applyAlignment="1"/>
    <xf numFmtId="0" fontId="64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5" fillId="0" borderId="0" xfId="0" quotePrefix="1" applyFont="1" applyBorder="1" applyAlignment="1">
      <alignment horizontal="center"/>
    </xf>
    <xf numFmtId="0" fontId="55" fillId="0" borderId="4" xfId="0" applyFont="1" applyFill="1" applyBorder="1"/>
    <xf numFmtId="0" fontId="55" fillId="0" borderId="4" xfId="0" applyFont="1" applyBorder="1"/>
    <xf numFmtId="0" fontId="55" fillId="0" borderId="2" xfId="0" applyFont="1" applyBorder="1"/>
    <xf numFmtId="0" fontId="55" fillId="0" borderId="0" xfId="0" applyFont="1" applyAlignment="1">
      <alignment horizontal="left"/>
    </xf>
    <xf numFmtId="0" fontId="56" fillId="0" borderId="1" xfId="0" applyFont="1" applyFill="1" applyBorder="1"/>
    <xf numFmtId="0" fontId="56" fillId="0" borderId="3" xfId="0" applyFont="1" applyBorder="1"/>
    <xf numFmtId="0" fontId="55" fillId="0" borderId="0" xfId="0" applyFont="1" applyAlignment="1">
      <alignment horizontal="center"/>
    </xf>
    <xf numFmtId="0" fontId="55" fillId="0" borderId="0" xfId="0" quotePrefix="1" applyFont="1" applyAlignment="1">
      <alignment horizontal="center"/>
    </xf>
    <xf numFmtId="0" fontId="75" fillId="0" borderId="0" xfId="0" applyFont="1"/>
    <xf numFmtId="0" fontId="55" fillId="0" borderId="4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55" fillId="0" borderId="0" xfId="3" applyNumberFormat="1" applyFont="1" applyFill="1" applyBorder="1" applyAlignment="1">
      <alignment horizontal="right"/>
    </xf>
    <xf numFmtId="164" fontId="55" fillId="0" borderId="0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16" fillId="0" borderId="4" xfId="0" applyFont="1" applyBorder="1"/>
    <xf numFmtId="174" fontId="56" fillId="0" borderId="0" xfId="1" applyNumberFormat="1" applyFont="1" applyFill="1" applyBorder="1" applyAlignment="1"/>
    <xf numFmtId="174" fontId="55" fillId="21" borderId="0" xfId="1" applyNumberFormat="1" applyFont="1" applyFill="1" applyBorder="1" applyAlignment="1"/>
    <xf numFmtId="179" fontId="55" fillId="0" borderId="0" xfId="3" applyNumberFormat="1" applyFont="1" applyFill="1"/>
    <xf numFmtId="9" fontId="55" fillId="0" borderId="0" xfId="394" applyFont="1" applyFill="1"/>
    <xf numFmtId="174" fontId="55" fillId="0" borderId="2" xfId="303" applyNumberFormat="1" applyFont="1" applyFill="1" applyBorder="1"/>
    <xf numFmtId="0" fontId="55" fillId="0" borderId="2" xfId="3" applyFont="1" applyFill="1" applyBorder="1" applyAlignment="1">
      <alignment horizontal="center"/>
    </xf>
    <xf numFmtId="164" fontId="55" fillId="0" borderId="2" xfId="3" applyNumberFormat="1" applyFont="1" applyFill="1" applyBorder="1" applyAlignment="1">
      <alignment horizontal="center"/>
    </xf>
    <xf numFmtId="164" fontId="55" fillId="0" borderId="5" xfId="3" applyNumberFormat="1" applyFont="1" applyFill="1" applyBorder="1" applyAlignment="1">
      <alignment horizontal="center"/>
    </xf>
    <xf numFmtId="0" fontId="73" fillId="0" borderId="0" xfId="3" applyFont="1" applyFill="1"/>
    <xf numFmtId="174" fontId="72" fillId="0" borderId="0" xfId="1" applyNumberFormat="1" applyFont="1" applyFill="1"/>
    <xf numFmtId="174" fontId="72" fillId="0" borderId="0" xfId="1" applyNumberFormat="1" applyFont="1" applyFill="1" applyBorder="1"/>
    <xf numFmtId="174" fontId="73" fillId="0" borderId="0" xfId="1" applyNumberFormat="1" applyFont="1" applyFill="1"/>
    <xf numFmtId="174" fontId="71" fillId="0" borderId="0" xfId="1" applyNumberFormat="1" applyFont="1" applyFill="1" applyBorder="1"/>
    <xf numFmtId="170" fontId="73" fillId="0" borderId="0" xfId="3" applyNumberFormat="1" applyFont="1" applyFill="1"/>
    <xf numFmtId="2" fontId="72" fillId="0" borderId="0" xfId="0" applyNumberFormat="1" applyFont="1" applyFill="1" applyBorder="1" applyAlignment="1">
      <alignment horizontal="left"/>
    </xf>
    <xf numFmtId="0" fontId="3" fillId="0" borderId="4" xfId="3" applyFont="1" applyFill="1" applyBorder="1"/>
    <xf numFmtId="174" fontId="73" fillId="0" borderId="0" xfId="1" applyNumberFormat="1" applyFont="1" applyFill="1" applyBorder="1"/>
    <xf numFmtId="0" fontId="9" fillId="0" borderId="0" xfId="3" applyFont="1" applyFill="1" applyAlignment="1">
      <alignment horizontal="center"/>
    </xf>
    <xf numFmtId="0" fontId="14" fillId="0" borderId="0" xfId="3" applyFont="1" applyFill="1" applyAlignment="1">
      <alignment horizontal="left"/>
    </xf>
    <xf numFmtId="0" fontId="55" fillId="0" borderId="0" xfId="3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41" fontId="55" fillId="0" borderId="0" xfId="3" applyNumberFormat="1" applyFont="1" applyFill="1" applyBorder="1" applyAlignment="1">
      <alignment horizontal="center"/>
    </xf>
    <xf numFmtId="173" fontId="55" fillId="0" borderId="2" xfId="3" applyNumberFormat="1" applyFont="1" applyFill="1" applyBorder="1" applyAlignment="1">
      <alignment horizontal="center"/>
    </xf>
    <xf numFmtId="173" fontId="55" fillId="0" borderId="0" xfId="3" applyNumberFormat="1" applyFont="1" applyFill="1" applyAlignment="1">
      <alignment horizontal="center"/>
    </xf>
    <xf numFmtId="173" fontId="55" fillId="0" borderId="0" xfId="3" applyNumberFormat="1" applyFont="1" applyFill="1" applyBorder="1" applyAlignment="1">
      <alignment horizontal="center"/>
    </xf>
    <xf numFmtId="173" fontId="3" fillId="0" borderId="0" xfId="3" applyNumberFormat="1" applyFont="1" applyFill="1" applyAlignment="1">
      <alignment horizontal="center"/>
    </xf>
    <xf numFmtId="0" fontId="57" fillId="0" borderId="0" xfId="3" applyFont="1" applyFill="1" applyAlignment="1">
      <alignment horizontal="left"/>
    </xf>
    <xf numFmtId="171" fontId="3" fillId="0" borderId="0" xfId="1" applyNumberFormat="1" applyFont="1" applyFill="1"/>
    <xf numFmtId="0" fontId="55" fillId="0" borderId="0" xfId="0" applyFont="1" applyFill="1" applyAlignment="1">
      <alignment horizontal="center"/>
    </xf>
    <xf numFmtId="9" fontId="55" fillId="0" borderId="0" xfId="394" applyNumberFormat="1" applyFont="1" applyFill="1"/>
    <xf numFmtId="9" fontId="56" fillId="0" borderId="0" xfId="394" applyFont="1" applyFill="1" applyBorder="1"/>
    <xf numFmtId="0" fontId="72" fillId="0" borderId="1" xfId="3" applyFont="1" applyFill="1" applyBorder="1"/>
    <xf numFmtId="0" fontId="72" fillId="0" borderId="1" xfId="3" applyFont="1" applyBorder="1"/>
    <xf numFmtId="0" fontId="72" fillId="0" borderId="1" xfId="0" applyFont="1" applyFill="1" applyBorder="1"/>
    <xf numFmtId="0" fontId="72" fillId="0" borderId="0" xfId="3" applyFont="1"/>
    <xf numFmtId="171" fontId="72" fillId="0" borderId="0" xfId="1" applyNumberFormat="1" applyFont="1" applyFill="1" applyAlignment="1">
      <alignment horizontal="left"/>
    </xf>
    <xf numFmtId="0" fontId="72" fillId="0" borderId="0" xfId="0" applyFont="1" applyFill="1"/>
    <xf numFmtId="171" fontId="72" fillId="0" borderId="0" xfId="1" applyNumberFormat="1" applyFont="1" applyFill="1" applyAlignment="1">
      <alignment horizontal="right"/>
    </xf>
    <xf numFmtId="171" fontId="72" fillId="0" borderId="5" xfId="1" applyNumberFormat="1" applyFont="1" applyFill="1" applyBorder="1" applyAlignment="1">
      <alignment horizontal="right"/>
    </xf>
    <xf numFmtId="171" fontId="72" fillId="0" borderId="2" xfId="1" applyNumberFormat="1" applyFont="1" applyFill="1" applyBorder="1" applyAlignment="1">
      <alignment horizontal="right"/>
    </xf>
    <xf numFmtId="0" fontId="72" fillId="0" borderId="0" xfId="0" applyFont="1" applyFill="1" applyBorder="1"/>
    <xf numFmtId="0" fontId="73" fillId="0" borderId="4" xfId="0" applyFont="1" applyFill="1" applyBorder="1"/>
    <xf numFmtId="174" fontId="77" fillId="0" borderId="4" xfId="1" applyNumberFormat="1" applyFont="1" applyFill="1" applyBorder="1"/>
    <xf numFmtId="174" fontId="77" fillId="0" borderId="0" xfId="1" applyNumberFormat="1" applyFont="1" applyFill="1" applyBorder="1"/>
    <xf numFmtId="174" fontId="73" fillId="0" borderId="4" xfId="1" applyNumberFormat="1" applyFont="1" applyFill="1" applyBorder="1"/>
    <xf numFmtId="0" fontId="73" fillId="0" borderId="0" xfId="0" applyFont="1" applyFill="1" applyBorder="1"/>
    <xf numFmtId="174" fontId="73" fillId="0" borderId="3" xfId="1" applyNumberFormat="1" applyFont="1" applyFill="1" applyBorder="1"/>
    <xf numFmtId="0" fontId="55" fillId="0" borderId="2" xfId="3" applyFont="1" applyFill="1" applyBorder="1" applyAlignment="1">
      <alignment horizontal="center"/>
    </xf>
    <xf numFmtId="164" fontId="55" fillId="0" borderId="6" xfId="3" applyNumberFormat="1" applyFont="1" applyFill="1" applyBorder="1" applyAlignment="1">
      <alignment horizontal="center"/>
    </xf>
    <xf numFmtId="43" fontId="55" fillId="0" borderId="0" xfId="303" applyNumberFormat="1" applyFont="1" applyFill="1"/>
    <xf numFmtId="43" fontId="55" fillId="0" borderId="0" xfId="1" applyNumberFormat="1" applyFont="1"/>
    <xf numFmtId="43" fontId="55" fillId="0" borderId="0" xfId="1" applyNumberFormat="1" applyFont="1" applyBorder="1" applyAlignment="1">
      <alignment horizontal="left"/>
    </xf>
    <xf numFmtId="0" fontId="78" fillId="0" borderId="0" xfId="0" applyFont="1"/>
    <xf numFmtId="0" fontId="60" fillId="0" borderId="0" xfId="0" applyFont="1" applyAlignment="1">
      <alignment horizontal="center"/>
    </xf>
    <xf numFmtId="0" fontId="55" fillId="0" borderId="5" xfId="3" applyFont="1" applyBorder="1" applyAlignment="1">
      <alignment horizontal="center"/>
    </xf>
    <xf numFmtId="16" fontId="55" fillId="0" borderId="2" xfId="0" quotePrefix="1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55" fillId="0" borderId="2" xfId="3" applyFont="1" applyFill="1" applyBorder="1" applyAlignment="1">
      <alignment horizontal="center"/>
    </xf>
    <xf numFmtId="164" fontId="55" fillId="0" borderId="5" xfId="3" applyNumberFormat="1" applyFont="1" applyFill="1" applyBorder="1" applyAlignment="1">
      <alignment horizontal="center"/>
    </xf>
    <xf numFmtId="164" fontId="55" fillId="0" borderId="2" xfId="3" applyNumberFormat="1" applyFont="1" applyFill="1" applyBorder="1" applyAlignment="1">
      <alignment horizontal="center"/>
    </xf>
    <xf numFmtId="164" fontId="55" fillId="0" borderId="6" xfId="3" applyNumberFormat="1" applyFont="1" applyFill="1" applyBorder="1" applyAlignment="1">
      <alignment horizontal="center"/>
    </xf>
    <xf numFmtId="164" fontId="55" fillId="0" borderId="0" xfId="3" applyNumberFormat="1" applyFont="1" applyFill="1" applyBorder="1" applyAlignment="1">
      <alignment horizontal="center"/>
    </xf>
    <xf numFmtId="164" fontId="55" fillId="0" borderId="5" xfId="3" applyNumberFormat="1" applyFont="1" applyBorder="1" applyAlignment="1">
      <alignment horizontal="center"/>
    </xf>
    <xf numFmtId="164" fontId="55" fillId="0" borderId="15" xfId="3" applyNumberFormat="1" applyFont="1" applyFill="1" applyBorder="1" applyAlignment="1">
      <alignment horizontal="center" vertical="center"/>
    </xf>
    <xf numFmtId="164" fontId="55" fillId="0" borderId="2" xfId="3" applyNumberFormat="1" applyFont="1" applyFill="1" applyBorder="1" applyAlignment="1">
      <alignment horizontal="center" vertical="center"/>
    </xf>
    <xf numFmtId="0" fontId="55" fillId="0" borderId="15" xfId="3" applyFont="1" applyFill="1" applyBorder="1" applyAlignment="1">
      <alignment horizontal="center" vertical="center"/>
    </xf>
    <xf numFmtId="0" fontId="55" fillId="0" borderId="2" xfId="3" applyFont="1" applyFill="1" applyBorder="1" applyAlignment="1">
      <alignment horizontal="center" vertical="center"/>
    </xf>
    <xf numFmtId="0" fontId="55" fillId="0" borderId="15" xfId="3" applyFont="1" applyFill="1" applyBorder="1" applyAlignment="1">
      <alignment horizontal="center" vertical="center" wrapText="1"/>
    </xf>
    <xf numFmtId="0" fontId="55" fillId="0" borderId="2" xfId="3" applyFont="1" applyFill="1" applyBorder="1" applyAlignment="1">
      <alignment horizontal="center" vertical="center" wrapText="1"/>
    </xf>
  </cellXfs>
  <cellStyles count="395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" xfId="394" builtinId="5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="110" zoomScaleNormal="110" workbookViewId="0">
      <selection sqref="A1:J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2.85546875" style="1" customWidth="1"/>
    <col min="9" max="9" width="2.42578125" style="4" customWidth="1"/>
    <col min="10" max="10" width="10.28515625" style="4" customWidth="1"/>
    <col min="11" max="11" width="1.140625" style="1" customWidth="1"/>
    <col min="12" max="12" width="13.42578125" style="1" bestFit="1" customWidth="1"/>
    <col min="13" max="13" width="1.140625" style="1" customWidth="1"/>
    <col min="14" max="14" width="9.140625" style="1" customWidth="1"/>
    <col min="15" max="16384" width="9.140625" style="1"/>
  </cols>
  <sheetData>
    <row r="1" spans="1:15" ht="18.75">
      <c r="A1" s="411" t="s">
        <v>176</v>
      </c>
      <c r="B1" s="411"/>
      <c r="C1" s="411"/>
      <c r="D1" s="411"/>
      <c r="E1" s="411"/>
      <c r="F1" s="411"/>
      <c r="G1" s="411"/>
      <c r="H1" s="411"/>
      <c r="I1" s="411"/>
      <c r="J1" s="411"/>
      <c r="K1" s="60"/>
      <c r="L1" s="60"/>
      <c r="M1" s="60"/>
      <c r="N1" s="68"/>
    </row>
    <row r="2" spans="1:15" ht="16.5" customHeight="1" thickBot="1">
      <c r="A2" s="117"/>
      <c r="B2" s="117"/>
      <c r="C2" s="117"/>
      <c r="D2" s="117"/>
      <c r="E2" s="117"/>
      <c r="F2" s="131"/>
      <c r="G2" s="131"/>
      <c r="H2" s="132"/>
      <c r="I2" s="117"/>
      <c r="J2" s="117"/>
      <c r="K2" s="47"/>
      <c r="L2" s="47"/>
      <c r="M2" s="61"/>
      <c r="N2" s="68"/>
    </row>
    <row r="3" spans="1:15" s="30" customFormat="1" ht="14.25" customHeight="1">
      <c r="A3" s="80"/>
      <c r="B3" s="80"/>
      <c r="C3" s="80"/>
      <c r="D3" s="80"/>
      <c r="E3" s="80"/>
      <c r="F3" s="412" t="s">
        <v>5</v>
      </c>
      <c r="G3" s="412"/>
      <c r="H3" s="412"/>
      <c r="I3" s="80"/>
      <c r="J3" s="80" t="s">
        <v>20</v>
      </c>
      <c r="K3" s="34"/>
      <c r="L3" s="34"/>
      <c r="M3" s="33"/>
    </row>
    <row r="4" spans="1:15" s="32" customFormat="1" ht="11.45" customHeight="1">
      <c r="A4" s="80"/>
      <c r="B4" s="80"/>
      <c r="C4" s="80"/>
      <c r="D4" s="92"/>
      <c r="E4" s="92"/>
      <c r="F4" s="413" t="s">
        <v>226</v>
      </c>
      <c r="G4" s="413"/>
      <c r="H4" s="413"/>
      <c r="I4" s="92"/>
      <c r="J4" s="311" t="s">
        <v>1</v>
      </c>
      <c r="K4" s="70"/>
      <c r="L4" s="70"/>
      <c r="M4" s="33"/>
    </row>
    <row r="5" spans="1:15" ht="15.75" customHeight="1" thickBot="1">
      <c r="A5" s="133" t="s">
        <v>93</v>
      </c>
      <c r="B5" s="119"/>
      <c r="C5" s="118"/>
      <c r="D5" s="119" t="s">
        <v>36</v>
      </c>
      <c r="E5" s="118"/>
      <c r="F5" s="120">
        <v>2018</v>
      </c>
      <c r="G5" s="118"/>
      <c r="H5" s="119" t="s">
        <v>292</v>
      </c>
      <c r="I5" s="118"/>
      <c r="J5" s="120" t="s">
        <v>292</v>
      </c>
      <c r="K5" s="55"/>
      <c r="L5" s="55"/>
      <c r="M5" s="55"/>
    </row>
    <row r="6" spans="1:15" ht="11.45" customHeight="1">
      <c r="A6" s="123"/>
      <c r="B6" s="118"/>
      <c r="C6" s="118"/>
      <c r="D6" s="118"/>
      <c r="E6" s="118"/>
      <c r="F6" s="121"/>
      <c r="G6" s="118"/>
      <c r="H6" s="134"/>
      <c r="I6" s="118"/>
      <c r="J6" s="118"/>
      <c r="K6" s="55"/>
      <c r="L6" s="55"/>
      <c r="M6" s="55"/>
    </row>
    <row r="7" spans="1:15" ht="11.45" customHeight="1">
      <c r="A7" s="196" t="s">
        <v>16</v>
      </c>
      <c r="B7" s="196"/>
      <c r="C7" s="110"/>
      <c r="D7" s="207">
        <v>2</v>
      </c>
      <c r="E7" s="110"/>
      <c r="F7" s="362">
        <f>Notes!F9</f>
        <v>201.34300000000002</v>
      </c>
      <c r="G7" s="89"/>
      <c r="H7" s="127">
        <v>154.80000000000001</v>
      </c>
      <c r="I7" s="113"/>
      <c r="J7" s="127">
        <f>+Notes!J9</f>
        <v>838.8</v>
      </c>
      <c r="K7" s="55"/>
      <c r="L7" s="55"/>
      <c r="M7" s="55"/>
    </row>
    <row r="8" spans="1:15" ht="11.45" customHeight="1">
      <c r="A8" s="110"/>
      <c r="B8" s="110"/>
      <c r="C8" s="110"/>
      <c r="D8" s="207"/>
      <c r="E8" s="110"/>
      <c r="F8" s="233"/>
      <c r="G8" s="89"/>
      <c r="H8" s="89"/>
      <c r="I8" s="113"/>
      <c r="J8" s="113"/>
      <c r="K8" s="55"/>
      <c r="L8" s="55"/>
      <c r="M8" s="55"/>
    </row>
    <row r="9" spans="1:15" ht="11.45" customHeight="1">
      <c r="A9" s="101" t="s">
        <v>37</v>
      </c>
      <c r="B9" s="101"/>
      <c r="C9" s="110"/>
      <c r="D9" s="208">
        <v>3</v>
      </c>
      <c r="E9" s="110"/>
      <c r="F9" s="231">
        <f>Notes!F52+Notes!F56</f>
        <v>-85.714999999999989</v>
      </c>
      <c r="G9" s="89"/>
      <c r="H9" s="88">
        <v>-112.2</v>
      </c>
      <c r="I9" s="113"/>
      <c r="J9" s="231">
        <f>+Notes!J52+Notes!J56</f>
        <v>-411.1</v>
      </c>
      <c r="K9" s="55"/>
      <c r="L9" s="55"/>
      <c r="M9" s="55"/>
    </row>
    <row r="10" spans="1:15" ht="11.45" customHeight="1">
      <c r="A10" s="101" t="s">
        <v>38</v>
      </c>
      <c r="B10" s="101"/>
      <c r="C10" s="110"/>
      <c r="D10" s="209">
        <v>3</v>
      </c>
      <c r="E10" s="110"/>
      <c r="F10" s="231">
        <f>Notes!F53+Notes!F57</f>
        <v>-2.8439999999999999</v>
      </c>
      <c r="G10" s="88"/>
      <c r="H10" s="88">
        <v>-3.5</v>
      </c>
      <c r="I10" s="113"/>
      <c r="J10" s="88">
        <f>+Notes!J53+Notes!J57</f>
        <v>-17.599999999999998</v>
      </c>
      <c r="K10" s="55"/>
      <c r="L10" s="55"/>
      <c r="M10" s="55"/>
    </row>
    <row r="11" spans="1:15" ht="11.45" customHeight="1">
      <c r="A11" s="110" t="s">
        <v>39</v>
      </c>
      <c r="B11" s="110"/>
      <c r="C11" s="110"/>
      <c r="D11" s="194">
        <v>3</v>
      </c>
      <c r="E11" s="110"/>
      <c r="F11" s="231">
        <f>+Notes!F54</f>
        <v>-16.895</v>
      </c>
      <c r="G11" s="89"/>
      <c r="H11" s="88">
        <v>-9</v>
      </c>
      <c r="I11" s="113"/>
      <c r="J11" s="88">
        <f>+Notes!J54</f>
        <v>-36</v>
      </c>
      <c r="K11" s="55"/>
      <c r="L11" s="55"/>
      <c r="M11" s="55"/>
    </row>
    <row r="12" spans="1:15" ht="11.45" customHeight="1">
      <c r="A12" s="101" t="s">
        <v>189</v>
      </c>
      <c r="B12" s="101"/>
      <c r="C12" s="110"/>
      <c r="D12" s="209">
        <v>4</v>
      </c>
      <c r="E12" s="110"/>
      <c r="F12" s="88">
        <f>Notes!F70</f>
        <v>-68.3</v>
      </c>
      <c r="G12" s="88"/>
      <c r="H12" s="88">
        <v>-70.599999999999994</v>
      </c>
      <c r="I12" s="322"/>
      <c r="J12" s="88">
        <f>+Notes!J70</f>
        <v>-426.29999999999995</v>
      </c>
      <c r="K12" s="55"/>
      <c r="L12" s="55"/>
      <c r="M12" s="55"/>
    </row>
    <row r="13" spans="1:15" ht="11.45" customHeight="1">
      <c r="A13" s="101" t="s">
        <v>187</v>
      </c>
      <c r="B13" s="101"/>
      <c r="C13" s="110"/>
      <c r="D13" s="209">
        <v>4</v>
      </c>
      <c r="E13" s="110"/>
      <c r="F13" s="88">
        <f>Notes!F85+Notes!F86</f>
        <v>-38.734000000000002</v>
      </c>
      <c r="G13" s="88"/>
      <c r="H13" s="88">
        <v>-44.5</v>
      </c>
      <c r="I13" s="322"/>
      <c r="J13" s="224">
        <f>+Notes!J85+Notes!J86</f>
        <v>-154.4</v>
      </c>
      <c r="K13" s="55"/>
      <c r="L13" s="55"/>
      <c r="M13" s="55"/>
    </row>
    <row r="14" spans="1:15" ht="11.45" customHeight="1">
      <c r="A14" s="101" t="s">
        <v>188</v>
      </c>
      <c r="B14" s="101"/>
      <c r="C14" s="110"/>
      <c r="D14" s="209">
        <v>4</v>
      </c>
      <c r="E14" s="110"/>
      <c r="F14" s="88">
        <f>Notes!F96</f>
        <v>0</v>
      </c>
      <c r="G14" s="88"/>
      <c r="H14" s="88">
        <v>0</v>
      </c>
      <c r="I14" s="322"/>
      <c r="J14" s="224">
        <f>+Notes!J96</f>
        <v>-94.2</v>
      </c>
      <c r="K14" s="55"/>
      <c r="L14" s="55"/>
      <c r="M14" s="55"/>
    </row>
    <row r="15" spans="1:15" ht="11.45" customHeight="1">
      <c r="A15" s="101" t="s">
        <v>196</v>
      </c>
      <c r="B15" s="101"/>
      <c r="C15" s="110"/>
      <c r="D15" s="209">
        <v>4</v>
      </c>
      <c r="E15" s="110"/>
      <c r="F15" s="231">
        <f>+Notes!F109</f>
        <v>3.8539999999999992</v>
      </c>
      <c r="G15" s="88"/>
      <c r="H15" s="88">
        <v>-8.8000000000000007</v>
      </c>
      <c r="I15" s="113"/>
      <c r="J15" s="88">
        <f>+Notes!J109</f>
        <v>-82.800000000000011</v>
      </c>
      <c r="K15" s="248"/>
      <c r="L15" s="248"/>
      <c r="M15" s="55"/>
    </row>
    <row r="16" spans="1:15" ht="11.45" customHeight="1">
      <c r="A16" s="107"/>
      <c r="B16" s="107" t="s">
        <v>21</v>
      </c>
      <c r="C16" s="110"/>
      <c r="D16" s="194"/>
      <c r="E16" s="110"/>
      <c r="F16" s="230">
        <f>SUM(F9:F15)</f>
        <v>-208.63399999999996</v>
      </c>
      <c r="G16" s="89"/>
      <c r="H16" s="109">
        <f>SUM(H9:H15)</f>
        <v>-248.60000000000002</v>
      </c>
      <c r="I16" s="113"/>
      <c r="J16" s="230">
        <f>SUM(J9:J15)</f>
        <v>-1222.4000000000001</v>
      </c>
      <c r="K16" s="55"/>
      <c r="L16" s="55"/>
      <c r="M16" s="55"/>
      <c r="N16" s="14"/>
      <c r="O16" s="14"/>
    </row>
    <row r="17" spans="1:15" ht="11.45" customHeight="1">
      <c r="A17" s="125"/>
      <c r="B17" s="110" t="s">
        <v>172</v>
      </c>
      <c r="C17" s="110"/>
      <c r="D17" s="207" t="s">
        <v>0</v>
      </c>
      <c r="E17" s="110"/>
      <c r="F17" s="233">
        <f>F7+F16</f>
        <v>-7.29099999999994</v>
      </c>
      <c r="G17" s="89"/>
      <c r="H17" s="233">
        <f>H7+H16+0.1</f>
        <v>-93.700000000000017</v>
      </c>
      <c r="I17" s="113"/>
      <c r="J17" s="233">
        <f>J7+J16</f>
        <v>-383.60000000000014</v>
      </c>
      <c r="K17" s="55"/>
      <c r="L17" s="55"/>
      <c r="M17" s="55"/>
      <c r="N17" s="14"/>
      <c r="O17" s="14"/>
    </row>
    <row r="18" spans="1:15" ht="11.45" customHeight="1">
      <c r="A18" s="113" t="s">
        <v>163</v>
      </c>
      <c r="B18" s="113"/>
      <c r="C18" s="110"/>
      <c r="D18" s="207">
        <v>5</v>
      </c>
      <c r="E18" s="110"/>
      <c r="F18" s="233">
        <v>-3.5489999999999999</v>
      </c>
      <c r="G18" s="89"/>
      <c r="H18" s="89">
        <v>-4.9000000000000004</v>
      </c>
      <c r="I18" s="113"/>
      <c r="J18" s="89">
        <v>-20.7</v>
      </c>
      <c r="K18" s="55"/>
      <c r="L18" s="55"/>
      <c r="M18" s="55"/>
      <c r="N18" s="14"/>
      <c r="O18" s="14"/>
    </row>
    <row r="19" spans="1:15" ht="11.45" customHeight="1">
      <c r="A19" s="110" t="s">
        <v>12</v>
      </c>
      <c r="B19" s="110"/>
      <c r="C19" s="110"/>
      <c r="D19" s="207">
        <v>6</v>
      </c>
      <c r="E19" s="110"/>
      <c r="F19" s="233">
        <f>Notes!F123</f>
        <v>-15.757000000000001</v>
      </c>
      <c r="G19" s="89"/>
      <c r="H19" s="89">
        <v>-11.5</v>
      </c>
      <c r="I19" s="113"/>
      <c r="J19" s="89">
        <f>+Notes!J123</f>
        <v>-57.800000000000011</v>
      </c>
      <c r="K19" s="57"/>
      <c r="L19" s="57"/>
      <c r="M19" s="57"/>
      <c r="N19" s="14"/>
      <c r="O19" s="14"/>
    </row>
    <row r="20" spans="1:15" ht="11.45" customHeight="1">
      <c r="A20" s="196" t="s">
        <v>99</v>
      </c>
      <c r="B20" s="196"/>
      <c r="C20" s="110"/>
      <c r="D20" s="207">
        <v>7</v>
      </c>
      <c r="E20" s="110"/>
      <c r="F20" s="362">
        <f>Notes!F136</f>
        <v>-3.0140000000000002</v>
      </c>
      <c r="G20" s="89"/>
      <c r="H20" s="127">
        <v>7.1</v>
      </c>
      <c r="I20" s="113"/>
      <c r="J20" s="127">
        <f>+Notes!J136</f>
        <v>-6</v>
      </c>
      <c r="K20" s="59"/>
      <c r="L20" s="59"/>
      <c r="M20" s="59"/>
      <c r="N20" s="14"/>
      <c r="O20" s="14"/>
    </row>
    <row r="21" spans="1:15" ht="11.45" customHeight="1">
      <c r="A21" s="101" t="s">
        <v>0</v>
      </c>
      <c r="B21" s="101" t="s">
        <v>171</v>
      </c>
      <c r="C21" s="110"/>
      <c r="D21" s="210"/>
      <c r="E21" s="110"/>
      <c r="F21" s="231">
        <f>SUM(F17:F20)</f>
        <v>-29.61099999999994</v>
      </c>
      <c r="G21" s="89"/>
      <c r="H21" s="89">
        <f>SUM(H17:H20)</f>
        <v>-103.00000000000003</v>
      </c>
      <c r="I21" s="113"/>
      <c r="J21" s="231">
        <f>SUM(J17:J20)-0.1</f>
        <v>-468.20000000000016</v>
      </c>
      <c r="K21" s="56"/>
      <c r="L21" s="56"/>
      <c r="M21" s="56"/>
      <c r="N21" s="15"/>
    </row>
    <row r="22" spans="1:15" ht="11.45" customHeight="1">
      <c r="A22" s="196" t="s">
        <v>194</v>
      </c>
      <c r="B22" s="196"/>
      <c r="C22" s="110"/>
      <c r="D22" s="194">
        <v>8</v>
      </c>
      <c r="E22" s="110"/>
      <c r="F22" s="231">
        <v>-10.4</v>
      </c>
      <c r="G22" s="89"/>
      <c r="H22" s="88">
        <v>-3.5</v>
      </c>
      <c r="I22" s="113"/>
      <c r="J22" s="89">
        <f>+Notes!J148</f>
        <v>-55.2</v>
      </c>
      <c r="K22" s="59"/>
      <c r="L22" s="59"/>
      <c r="M22" s="59"/>
      <c r="N22" s="15"/>
    </row>
    <row r="23" spans="1:15" ht="15.75" customHeight="1" thickBot="1">
      <c r="A23" s="211"/>
      <c r="B23" s="211" t="s">
        <v>151</v>
      </c>
      <c r="C23" s="108"/>
      <c r="D23" s="135"/>
      <c r="E23" s="108"/>
      <c r="F23" s="229">
        <f>+F21+F22</f>
        <v>-40.010999999999939</v>
      </c>
      <c r="G23" s="136"/>
      <c r="H23" s="115">
        <f>+H21+H22</f>
        <v>-106.50000000000003</v>
      </c>
      <c r="I23" s="108"/>
      <c r="J23" s="229">
        <f>+J21+J22</f>
        <v>-523.4000000000002</v>
      </c>
      <c r="K23" s="48"/>
      <c r="L23" s="241" t="s">
        <v>0</v>
      </c>
      <c r="M23" s="48"/>
    </row>
    <row r="24" spans="1:15" s="3" customFormat="1" ht="11.45" customHeight="1">
      <c r="A24" s="108"/>
      <c r="B24" s="108"/>
      <c r="C24" s="108"/>
      <c r="D24" s="135"/>
      <c r="E24" s="108"/>
      <c r="F24" s="232"/>
      <c r="G24" s="136"/>
      <c r="H24" s="87"/>
      <c r="I24" s="108"/>
      <c r="J24" s="108"/>
      <c r="K24" s="48"/>
      <c r="L24" s="48"/>
      <c r="M24" s="48"/>
    </row>
    <row r="25" spans="1:15" ht="11.45" customHeight="1">
      <c r="A25" s="111" t="s">
        <v>104</v>
      </c>
      <c r="B25" s="101"/>
      <c r="C25" s="110"/>
      <c r="D25" s="209"/>
      <c r="E25" s="110"/>
      <c r="F25" s="231"/>
      <c r="G25" s="103"/>
      <c r="H25" s="88"/>
      <c r="I25" s="110"/>
      <c r="J25" s="110"/>
      <c r="K25" s="55"/>
      <c r="L25" s="55"/>
      <c r="M25" s="55"/>
    </row>
    <row r="26" spans="1:15" ht="11.45" customHeight="1">
      <c r="A26" s="101"/>
      <c r="B26" s="101" t="s">
        <v>114</v>
      </c>
      <c r="C26" s="110"/>
      <c r="D26" s="209">
        <v>13</v>
      </c>
      <c r="E26" s="110"/>
      <c r="F26" s="231">
        <f>Notes!F267</f>
        <v>0.2</v>
      </c>
      <c r="G26" s="103"/>
      <c r="H26" s="88">
        <v>-4.3</v>
      </c>
      <c r="I26" s="110"/>
      <c r="J26" s="88">
        <f>+Notes!J267</f>
        <v>0.39999999999999858</v>
      </c>
      <c r="K26" s="55"/>
      <c r="L26" s="55"/>
      <c r="M26" s="55"/>
    </row>
    <row r="27" spans="1:15" ht="11.45" customHeight="1">
      <c r="A27" s="101"/>
      <c r="B27" s="101" t="s">
        <v>145</v>
      </c>
      <c r="C27" s="110"/>
      <c r="D27" s="209">
        <v>13</v>
      </c>
      <c r="E27" s="110"/>
      <c r="F27" s="231">
        <f>Notes!F275</f>
        <v>2.2000000000000002</v>
      </c>
      <c r="G27" s="103"/>
      <c r="H27" s="88">
        <v>-0.3</v>
      </c>
      <c r="I27" s="110"/>
      <c r="J27" s="88">
        <f>+Notes!J275</f>
        <v>3.1999999999999997</v>
      </c>
      <c r="K27" s="55"/>
      <c r="L27" s="55"/>
      <c r="M27" s="55"/>
    </row>
    <row r="28" spans="1:15" ht="11.45" customHeight="1">
      <c r="A28" s="106" t="s">
        <v>115</v>
      </c>
      <c r="B28" s="107"/>
      <c r="C28" s="110"/>
      <c r="D28" s="209"/>
      <c r="E28" s="110"/>
      <c r="F28" s="230">
        <f>SUM(F26:F27)</f>
        <v>2.4000000000000004</v>
      </c>
      <c r="G28" s="103"/>
      <c r="H28" s="109">
        <f>SUM(H26:H27)</f>
        <v>-4.5999999999999996</v>
      </c>
      <c r="I28" s="110"/>
      <c r="J28" s="230">
        <f>SUM(J26:J27)</f>
        <v>3.5999999999999983</v>
      </c>
      <c r="K28" s="55"/>
      <c r="L28" s="55"/>
      <c r="M28" s="55"/>
    </row>
    <row r="29" spans="1:15" ht="15.75" customHeight="1" thickBot="1">
      <c r="A29" s="211" t="s">
        <v>82</v>
      </c>
      <c r="B29" s="211"/>
      <c r="C29" s="108"/>
      <c r="D29" s="135"/>
      <c r="E29" s="108"/>
      <c r="F29" s="229">
        <f>F23+F28</f>
        <v>-37.61099999999994</v>
      </c>
      <c r="G29" s="136"/>
      <c r="H29" s="115">
        <f>H23+H28</f>
        <v>-111.10000000000002</v>
      </c>
      <c r="I29" s="108"/>
      <c r="J29" s="229">
        <f>J23+J28</f>
        <v>-519.80000000000018</v>
      </c>
      <c r="K29" s="55"/>
      <c r="L29" s="55"/>
      <c r="M29" s="55"/>
    </row>
    <row r="30" spans="1:15" s="3" customFormat="1">
      <c r="A30" s="29"/>
      <c r="B30" s="11"/>
      <c r="C30" s="11"/>
      <c r="D30" s="25"/>
      <c r="E30" s="11"/>
      <c r="F30" s="65"/>
      <c r="G30" s="49"/>
      <c r="H30" s="21"/>
      <c r="I30" s="11"/>
      <c r="J30" s="11"/>
      <c r="K30" s="16"/>
      <c r="L30" s="16"/>
      <c r="M30" s="16"/>
    </row>
    <row r="31" spans="1:15" s="3" customFormat="1">
      <c r="A31" s="11" t="s">
        <v>297</v>
      </c>
      <c r="C31" s="11"/>
      <c r="D31" s="25"/>
      <c r="E31" s="11"/>
      <c r="F31" s="65"/>
      <c r="G31" s="49"/>
      <c r="H31" s="21"/>
      <c r="I31" s="11"/>
      <c r="J31" s="11"/>
      <c r="K31" s="16"/>
      <c r="L31" s="16"/>
      <c r="M31" s="16"/>
    </row>
    <row r="32" spans="1:15" s="3" customFormat="1" ht="13.5" customHeight="1">
      <c r="A32" s="29"/>
      <c r="B32" s="5" t="s">
        <v>296</v>
      </c>
      <c r="C32" s="11"/>
      <c r="D32" s="209">
        <v>12</v>
      </c>
      <c r="E32" s="11"/>
      <c r="F32" s="407">
        <f>+Notes!F252</f>
        <v>-0.12</v>
      </c>
      <c r="G32" s="408"/>
      <c r="H32" s="243">
        <f>+Notes!H252</f>
        <v>-0.32</v>
      </c>
      <c r="I32" s="409"/>
      <c r="J32" s="243">
        <f>+Notes!J252</f>
        <v>-1.55</v>
      </c>
      <c r="K32" s="16"/>
      <c r="L32" s="16"/>
      <c r="M32" s="16"/>
    </row>
    <row r="33" spans="1:13" s="3" customFormat="1">
      <c r="A33" s="11"/>
      <c r="B33" s="11"/>
      <c r="C33" s="13"/>
      <c r="D33" s="25"/>
      <c r="E33" s="13"/>
      <c r="F33" s="12"/>
      <c r="G33" s="12"/>
      <c r="H33" s="12"/>
      <c r="I33" s="13"/>
      <c r="J33" s="13"/>
      <c r="K33" s="12"/>
      <c r="L33" s="12"/>
      <c r="M33" s="12"/>
    </row>
    <row r="34" spans="1:13" s="3" customFormat="1">
      <c r="A34" s="11"/>
      <c r="B34" s="11"/>
      <c r="C34" s="13"/>
      <c r="D34" s="25"/>
      <c r="E34" s="13"/>
      <c r="F34" s="12"/>
      <c r="G34" s="12"/>
      <c r="H34" s="12"/>
      <c r="I34" s="13"/>
      <c r="J34" s="13"/>
      <c r="K34" s="12"/>
      <c r="L34" s="12"/>
      <c r="M34" s="12"/>
    </row>
    <row r="35" spans="1:13" s="3" customFormat="1">
      <c r="A35" s="11"/>
      <c r="B35" s="11"/>
      <c r="C35" s="13"/>
      <c r="D35" s="25"/>
      <c r="E35" s="13"/>
      <c r="F35" s="12"/>
      <c r="G35" s="12"/>
      <c r="H35" s="326"/>
      <c r="I35" s="13"/>
      <c r="J35" s="326"/>
      <c r="K35" s="12"/>
      <c r="L35" s="12"/>
      <c r="M35" s="12"/>
    </row>
    <row r="36" spans="1:13" s="3" customFormat="1">
      <c r="A36" s="11"/>
      <c r="B36" s="11"/>
      <c r="C36" s="13"/>
      <c r="D36" s="25"/>
      <c r="E36" s="13"/>
      <c r="F36" s="12"/>
      <c r="G36" s="12"/>
      <c r="H36" s="326"/>
      <c r="I36" s="13"/>
      <c r="J36" s="326"/>
      <c r="K36" s="12"/>
      <c r="L36" s="12"/>
      <c r="M36" s="12"/>
    </row>
    <row r="37" spans="1:13" s="3" customFormat="1">
      <c r="A37" s="11"/>
      <c r="B37" s="11"/>
      <c r="C37" s="13"/>
      <c r="D37" s="25"/>
      <c r="E37" s="13"/>
      <c r="F37" s="12"/>
      <c r="G37" s="12"/>
      <c r="H37" s="12"/>
      <c r="I37" s="13"/>
      <c r="J37" s="13"/>
      <c r="K37" s="12"/>
      <c r="L37" s="12"/>
      <c r="M37" s="12"/>
    </row>
    <row r="38" spans="1:13" s="3" customFormat="1">
      <c r="A38" s="11"/>
      <c r="B38" s="11"/>
      <c r="C38" s="13"/>
      <c r="D38" s="25"/>
      <c r="E38" s="13"/>
      <c r="F38" s="12"/>
      <c r="G38" s="12"/>
      <c r="H38" s="12"/>
      <c r="I38" s="13"/>
      <c r="J38" s="13"/>
      <c r="K38" s="12"/>
      <c r="L38" s="12"/>
      <c r="M38" s="12"/>
    </row>
    <row r="39" spans="1:13" s="3" customFormat="1">
      <c r="A39" s="11"/>
      <c r="B39" s="5"/>
      <c r="C39" s="13"/>
      <c r="D39" s="25"/>
      <c r="E39" s="13"/>
      <c r="F39" s="12"/>
      <c r="G39" s="12"/>
      <c r="H39" s="12"/>
      <c r="I39" s="13"/>
      <c r="J39" s="13"/>
      <c r="K39" s="12"/>
      <c r="L39" s="12"/>
      <c r="M39" s="12"/>
    </row>
    <row r="40" spans="1:13" s="3" customFormat="1">
      <c r="A40" s="11"/>
      <c r="B40" s="11"/>
      <c r="C40" s="13"/>
      <c r="D40" s="25"/>
      <c r="E40" s="13"/>
      <c r="F40" s="12"/>
      <c r="G40" s="12"/>
      <c r="H40" s="12"/>
      <c r="I40" s="13"/>
      <c r="J40" s="13"/>
      <c r="K40" s="12"/>
      <c r="L40" s="12"/>
      <c r="M40" s="12"/>
    </row>
    <row r="41" spans="1:13" s="3" customFormat="1">
      <c r="A41" s="11"/>
      <c r="B41" s="11"/>
      <c r="C41" s="13"/>
      <c r="D41" s="25"/>
      <c r="E41" s="13"/>
      <c r="F41" s="12"/>
      <c r="G41" s="12"/>
      <c r="H41" s="12"/>
      <c r="I41" s="13"/>
      <c r="J41" s="13"/>
      <c r="K41" s="12"/>
      <c r="L41" s="12"/>
      <c r="M41" s="12"/>
    </row>
    <row r="42" spans="1:13" s="3" customFormat="1">
      <c r="A42" s="11"/>
      <c r="B42" s="11"/>
      <c r="C42" s="13"/>
      <c r="D42" s="25"/>
      <c r="E42" s="13"/>
      <c r="F42" s="12"/>
      <c r="G42" s="12"/>
      <c r="H42" s="12"/>
      <c r="I42" s="13"/>
      <c r="J42" s="13"/>
      <c r="K42" s="12"/>
      <c r="L42" s="12"/>
      <c r="M42" s="9"/>
    </row>
    <row r="43" spans="1:13" s="3" customFormat="1">
      <c r="A43" s="11"/>
      <c r="B43" s="11"/>
      <c r="C43" s="13"/>
      <c r="D43" s="25"/>
      <c r="E43" s="13"/>
      <c r="F43" s="12"/>
      <c r="G43" s="12"/>
      <c r="H43" s="12"/>
      <c r="I43" s="13"/>
      <c r="J43" s="13"/>
      <c r="K43" s="12"/>
      <c r="L43" s="12"/>
      <c r="M43" s="9"/>
    </row>
    <row r="44" spans="1:13" s="3" customFormat="1">
      <c r="A44" s="11"/>
      <c r="B44" s="11"/>
      <c r="C44" s="13"/>
      <c r="D44" s="25"/>
      <c r="E44" s="13"/>
      <c r="F44" s="12"/>
      <c r="G44" s="12"/>
      <c r="H44" s="12"/>
      <c r="I44" s="13"/>
      <c r="J44" s="13"/>
      <c r="K44" s="12"/>
      <c r="L44" s="12"/>
      <c r="M44" s="9"/>
    </row>
    <row r="45" spans="1:13" s="3" customFormat="1">
      <c r="A45" s="11"/>
      <c r="B45" s="11"/>
      <c r="C45" s="13"/>
      <c r="D45" s="25"/>
      <c r="E45" s="13"/>
      <c r="F45" s="12"/>
      <c r="G45" s="12"/>
      <c r="H45" s="12"/>
      <c r="I45" s="13"/>
      <c r="J45" s="13"/>
      <c r="K45" s="12"/>
      <c r="L45" s="12"/>
      <c r="M45" s="9"/>
    </row>
    <row r="46" spans="1:13" s="3" customFormat="1">
      <c r="A46" s="1"/>
      <c r="B46" s="4"/>
      <c r="C46" s="4"/>
      <c r="D46" s="4"/>
      <c r="E46" s="4"/>
      <c r="F46" s="10"/>
      <c r="G46" s="9"/>
      <c r="H46" s="9"/>
      <c r="I46" s="4"/>
      <c r="J46" s="4"/>
      <c r="K46" s="9"/>
      <c r="L46" s="9"/>
      <c r="M46" s="9"/>
    </row>
    <row r="47" spans="1:13">
      <c r="F47" s="10"/>
      <c r="G47" s="9"/>
      <c r="H47" s="9"/>
      <c r="K47" s="9"/>
      <c r="L47" s="9"/>
      <c r="M47" s="9"/>
    </row>
    <row r="48" spans="1:13">
      <c r="A48" s="19"/>
      <c r="B48" s="20"/>
      <c r="D48" s="20"/>
      <c r="F48" s="10"/>
      <c r="G48" s="9"/>
      <c r="H48" s="9"/>
      <c r="K48" s="9"/>
      <c r="L48" s="9"/>
      <c r="M48" s="9"/>
    </row>
    <row r="49" spans="6:13">
      <c r="F49" s="10"/>
      <c r="G49" s="9"/>
      <c r="H49" s="9"/>
      <c r="K49" s="9"/>
      <c r="L49" s="9"/>
      <c r="M49" s="9"/>
    </row>
    <row r="50" spans="6:13">
      <c r="F50" s="10"/>
      <c r="G50" s="9"/>
      <c r="H50" s="9"/>
      <c r="K50" s="9"/>
      <c r="L50" s="9"/>
      <c r="M50" s="9"/>
    </row>
    <row r="51" spans="6:13">
      <c r="F51" s="10"/>
      <c r="G51" s="9"/>
      <c r="H51" s="9"/>
      <c r="K51" s="9"/>
      <c r="L51" s="9"/>
      <c r="M51" s="9"/>
    </row>
    <row r="52" spans="6:13">
      <c r="F52" s="10"/>
      <c r="G52" s="9"/>
      <c r="H52" s="9"/>
      <c r="K52" s="9"/>
      <c r="L52" s="9"/>
      <c r="M52" s="9"/>
    </row>
    <row r="53" spans="6:13">
      <c r="F53" s="10"/>
      <c r="G53" s="9"/>
      <c r="H53" s="9"/>
      <c r="K53" s="9"/>
      <c r="L53" s="9"/>
      <c r="M53" s="9"/>
    </row>
    <row r="54" spans="6:13">
      <c r="F54" s="10"/>
      <c r="G54" s="9"/>
      <c r="H54" s="9"/>
      <c r="K54" s="9"/>
      <c r="L54" s="9"/>
      <c r="M54" s="9"/>
    </row>
    <row r="55" spans="6:13">
      <c r="F55" s="10"/>
      <c r="G55" s="9"/>
      <c r="H55" s="9"/>
      <c r="K55" s="9"/>
      <c r="L55" s="9"/>
      <c r="M55" s="9"/>
    </row>
    <row r="56" spans="6:13">
      <c r="F56" s="10"/>
      <c r="G56" s="9"/>
      <c r="H56" s="9"/>
      <c r="K56" s="9"/>
      <c r="L56" s="9"/>
      <c r="M56" s="9"/>
    </row>
    <row r="57" spans="6:13">
      <c r="F57" s="10"/>
      <c r="G57" s="9"/>
      <c r="H57" s="9"/>
      <c r="K57" s="9"/>
      <c r="L57" s="9"/>
      <c r="M57" s="9"/>
    </row>
    <row r="58" spans="6:13">
      <c r="F58" s="10"/>
      <c r="G58" s="9"/>
      <c r="H58" s="9"/>
      <c r="K58" s="9"/>
      <c r="L58" s="9"/>
      <c r="M58" s="9"/>
    </row>
    <row r="59" spans="6:13">
      <c r="F59" s="10"/>
      <c r="G59" s="9"/>
      <c r="H59" s="9"/>
      <c r="K59" s="9"/>
      <c r="L59" s="9"/>
      <c r="M59" s="9"/>
    </row>
    <row r="60" spans="6:13">
      <c r="F60" s="10"/>
      <c r="G60" s="9"/>
      <c r="H60" s="9"/>
      <c r="K60" s="9"/>
      <c r="L60" s="9"/>
      <c r="M60" s="9"/>
    </row>
    <row r="61" spans="6:13">
      <c r="G61" s="9"/>
      <c r="H61" s="9"/>
      <c r="K61" s="9"/>
      <c r="L61" s="9"/>
      <c r="M61" s="9"/>
    </row>
    <row r="62" spans="6:13">
      <c r="F62" s="10"/>
      <c r="G62" s="9"/>
      <c r="H62" s="9"/>
      <c r="K62" s="9"/>
      <c r="L62" s="9"/>
      <c r="M62" s="8"/>
    </row>
    <row r="63" spans="6:13">
      <c r="F63" s="10"/>
      <c r="G63" s="9"/>
      <c r="H63" s="9"/>
      <c r="K63" s="9"/>
      <c r="L63" s="9"/>
      <c r="M63" s="8"/>
    </row>
    <row r="64" spans="6:13">
      <c r="F64" s="10"/>
      <c r="G64" s="9"/>
      <c r="H64" s="9"/>
      <c r="K64" s="9"/>
      <c r="L64" s="9"/>
    </row>
    <row r="65" spans="6:12">
      <c r="F65" s="10"/>
      <c r="G65" s="9"/>
      <c r="H65" s="9"/>
      <c r="K65" s="9"/>
      <c r="L65" s="9"/>
    </row>
    <row r="66" spans="6:12">
      <c r="F66" s="8"/>
      <c r="H66" s="8"/>
      <c r="K66" s="8"/>
      <c r="L66" s="8"/>
    </row>
    <row r="67" spans="6:12">
      <c r="F67" s="8"/>
      <c r="H67" s="8"/>
      <c r="K67" s="8"/>
      <c r="L67" s="8"/>
    </row>
  </sheetData>
  <mergeCells count="3">
    <mergeCell ref="A1:J1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3"/>
  <sheetViews>
    <sheetView showGridLines="0" zoomScaleNormal="100" workbookViewId="0">
      <selection sqref="A1:K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customWidth="1"/>
    <col min="6" max="6" width="1.5703125" customWidth="1"/>
    <col min="7" max="7" width="12.28515625" customWidth="1"/>
    <col min="8" max="8" width="3" customWidth="1"/>
    <col min="9" max="9" width="11.42578125" customWidth="1"/>
    <col min="10" max="10" width="3.140625" customWidth="1"/>
    <col min="11" max="11" width="12.5703125" customWidth="1"/>
    <col min="12" max="12" width="0.5703125" customWidth="1"/>
    <col min="13" max="13" width="12.28515625" customWidth="1"/>
  </cols>
  <sheetData>
    <row r="1" spans="1:13" ht="18.75">
      <c r="A1" s="414" t="s">
        <v>84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60"/>
      <c r="M1" s="60"/>
    </row>
    <row r="2" spans="1:13" ht="11.25" customHeight="1" thickBot="1">
      <c r="A2" s="117"/>
      <c r="B2" s="117"/>
      <c r="C2" s="117"/>
      <c r="D2" s="117"/>
      <c r="E2" s="117"/>
      <c r="F2" s="131"/>
      <c r="G2" s="131"/>
      <c r="H2" s="214"/>
      <c r="I2" s="214"/>
      <c r="J2" s="69"/>
      <c r="K2" s="69"/>
      <c r="L2" s="213"/>
      <c r="M2" s="47"/>
    </row>
    <row r="3" spans="1:13" ht="11.45" customHeight="1">
      <c r="A3" s="118"/>
      <c r="B3" s="118"/>
      <c r="C3" s="118"/>
      <c r="D3" s="331"/>
      <c r="E3" s="118"/>
      <c r="F3" s="331"/>
      <c r="G3" s="415" t="s">
        <v>226</v>
      </c>
      <c r="H3" s="415"/>
      <c r="I3" s="415"/>
      <c r="J3" s="332"/>
      <c r="K3" s="333" t="s">
        <v>1</v>
      </c>
      <c r="L3" s="304"/>
      <c r="M3" s="22"/>
    </row>
    <row r="4" spans="1:13" ht="17.25" customHeight="1" thickBot="1">
      <c r="A4" s="334" t="s">
        <v>93</v>
      </c>
      <c r="B4" s="119"/>
      <c r="C4" s="119"/>
      <c r="D4" s="331"/>
      <c r="E4" s="119" t="s">
        <v>36</v>
      </c>
      <c r="F4" s="331"/>
      <c r="G4" s="120">
        <v>2018</v>
      </c>
      <c r="H4" s="121"/>
      <c r="I4" s="120">
        <v>2017</v>
      </c>
      <c r="J4" s="121"/>
      <c r="K4" s="120">
        <v>2017</v>
      </c>
      <c r="L4" s="6"/>
      <c r="M4" s="23"/>
    </row>
    <row r="5" spans="1:13" ht="11.45" customHeight="1">
      <c r="A5" s="335"/>
      <c r="B5" s="118"/>
      <c r="C5" s="118"/>
      <c r="D5" s="331"/>
      <c r="E5" s="118"/>
      <c r="F5" s="331"/>
      <c r="G5" s="121"/>
      <c r="H5" s="336"/>
      <c r="I5" s="336"/>
      <c r="J5" s="336"/>
      <c r="K5" s="337"/>
      <c r="L5" s="23"/>
      <c r="M5" s="23"/>
    </row>
    <row r="6" spans="1:13" ht="11.45" customHeight="1">
      <c r="A6" s="335" t="s">
        <v>11</v>
      </c>
      <c r="B6" s="122"/>
      <c r="C6" s="122"/>
      <c r="D6" s="338"/>
      <c r="E6" s="122"/>
      <c r="F6" s="338"/>
      <c r="G6" s="339"/>
      <c r="H6" s="340"/>
      <c r="I6" s="340"/>
      <c r="J6" s="340"/>
      <c r="K6" s="337"/>
      <c r="L6" s="23"/>
      <c r="M6" s="23"/>
    </row>
    <row r="7" spans="1:13" ht="11.45" customHeight="1">
      <c r="A7" s="124"/>
      <c r="B7" s="124" t="s">
        <v>2</v>
      </c>
      <c r="C7" s="125"/>
      <c r="D7" s="125"/>
      <c r="E7" s="341">
        <v>11</v>
      </c>
      <c r="F7" s="125"/>
      <c r="G7" s="89">
        <v>38.429000000000002</v>
      </c>
      <c r="H7" s="51"/>
      <c r="I7" s="89">
        <v>38.799999999999997</v>
      </c>
      <c r="J7" s="51"/>
      <c r="K7" s="88">
        <v>47.3</v>
      </c>
      <c r="L7" s="216"/>
      <c r="M7" s="22"/>
    </row>
    <row r="8" spans="1:13" ht="11.45" customHeight="1">
      <c r="A8" s="124"/>
      <c r="B8" s="125" t="s">
        <v>13</v>
      </c>
      <c r="C8" s="125"/>
      <c r="D8" s="125"/>
      <c r="E8" s="341">
        <v>11</v>
      </c>
      <c r="F8" s="125"/>
      <c r="G8" s="89">
        <v>4.3639999999999999</v>
      </c>
      <c r="H8" s="51"/>
      <c r="I8" s="89">
        <v>40.1</v>
      </c>
      <c r="J8" s="51"/>
      <c r="K8" s="88">
        <v>19.8</v>
      </c>
      <c r="L8" s="216"/>
      <c r="M8" s="22"/>
    </row>
    <row r="9" spans="1:13" ht="11.45" customHeight="1">
      <c r="A9" s="294"/>
      <c r="B9" s="125" t="s">
        <v>29</v>
      </c>
      <c r="C9" s="125"/>
      <c r="D9" s="125"/>
      <c r="E9" s="118"/>
      <c r="F9" s="125"/>
      <c r="G9" s="89">
        <v>134.387</v>
      </c>
      <c r="H9" s="51"/>
      <c r="I9" s="89">
        <v>79.8</v>
      </c>
      <c r="J9" s="51"/>
      <c r="K9" s="88">
        <v>162.80000000000001</v>
      </c>
      <c r="L9" s="216"/>
      <c r="M9" s="22"/>
    </row>
    <row r="10" spans="1:13" ht="11.45" customHeight="1">
      <c r="A10" s="294"/>
      <c r="B10" s="125" t="s">
        <v>30</v>
      </c>
      <c r="C10" s="125"/>
      <c r="D10" s="125"/>
      <c r="E10" s="118"/>
      <c r="F10" s="125"/>
      <c r="G10" s="89">
        <v>92.992000000000004</v>
      </c>
      <c r="H10" s="51"/>
      <c r="I10" s="89">
        <v>142.1</v>
      </c>
      <c r="J10" s="51"/>
      <c r="K10" s="88">
        <v>133.19999999999999</v>
      </c>
      <c r="L10" s="22"/>
      <c r="M10" s="22"/>
    </row>
    <row r="11" spans="1:13" ht="11.45" customHeight="1">
      <c r="A11" s="294"/>
      <c r="B11" s="294" t="s">
        <v>6</v>
      </c>
      <c r="C11" s="125"/>
      <c r="D11" s="125"/>
      <c r="E11" s="118"/>
      <c r="F11" s="125"/>
      <c r="G11" s="89">
        <v>74.173000000000002</v>
      </c>
      <c r="H11" s="51"/>
      <c r="I11" s="89">
        <v>70.900000000000006</v>
      </c>
      <c r="J11" s="51"/>
      <c r="K11" s="88">
        <v>84.7</v>
      </c>
      <c r="L11" s="22"/>
      <c r="M11" s="22"/>
    </row>
    <row r="12" spans="1:13" ht="11.45" customHeight="1">
      <c r="A12" s="342" t="s">
        <v>17</v>
      </c>
      <c r="B12" s="342"/>
      <c r="C12" s="343"/>
      <c r="D12" s="331"/>
      <c r="E12" s="118"/>
      <c r="F12" s="331"/>
      <c r="G12" s="109">
        <f>SUM(G7:G11)</f>
        <v>344.34500000000003</v>
      </c>
      <c r="H12" s="51"/>
      <c r="I12" s="109">
        <f>SUM(I7:I11)</f>
        <v>371.69999999999993</v>
      </c>
      <c r="J12" s="109"/>
      <c r="K12" s="109">
        <f>SUM(K7:K11)-0.1</f>
        <v>447.7</v>
      </c>
      <c r="L12" s="305"/>
      <c r="M12" s="22"/>
    </row>
    <row r="13" spans="1:13" ht="11.45" customHeight="1">
      <c r="A13" s="294"/>
      <c r="B13" s="124" t="s">
        <v>31</v>
      </c>
      <c r="C13" s="125"/>
      <c r="D13" s="125"/>
      <c r="E13" s="118">
        <v>9</v>
      </c>
      <c r="F13" s="125"/>
      <c r="G13" s="89">
        <v>1251.4770000000001</v>
      </c>
      <c r="H13" s="51"/>
      <c r="I13" s="89">
        <v>1449.1</v>
      </c>
      <c r="J13" s="51"/>
      <c r="K13" s="88">
        <v>1297.5999999999999</v>
      </c>
      <c r="L13" s="22"/>
      <c r="M13" s="62"/>
    </row>
    <row r="14" spans="1:13" ht="11.45" customHeight="1">
      <c r="A14" s="294"/>
      <c r="B14" s="124" t="s">
        <v>41</v>
      </c>
      <c r="C14" s="125"/>
      <c r="D14" s="125"/>
      <c r="E14" s="118">
        <v>10</v>
      </c>
      <c r="F14" s="125"/>
      <c r="G14" s="89">
        <v>671.67399999999998</v>
      </c>
      <c r="H14" s="51"/>
      <c r="I14" s="89">
        <v>626.70000000000005</v>
      </c>
      <c r="J14" s="51"/>
      <c r="K14" s="88">
        <v>512.29999999999995</v>
      </c>
      <c r="L14" s="67"/>
      <c r="M14" s="67"/>
    </row>
    <row r="15" spans="1:13" ht="11.45" customHeight="1">
      <c r="A15" s="294"/>
      <c r="B15" s="124" t="s">
        <v>13</v>
      </c>
      <c r="C15" s="125"/>
      <c r="D15" s="125"/>
      <c r="E15" s="341">
        <v>11</v>
      </c>
      <c r="F15" s="125"/>
      <c r="G15" s="89">
        <v>37.991999999999997</v>
      </c>
      <c r="H15" s="51"/>
      <c r="I15" s="89">
        <v>71.5</v>
      </c>
      <c r="J15" s="51"/>
      <c r="K15" s="88">
        <v>23.5</v>
      </c>
      <c r="L15" s="22"/>
      <c r="M15" s="22"/>
    </row>
    <row r="16" spans="1:13" ht="11.45" customHeight="1">
      <c r="A16" s="294"/>
      <c r="B16" s="124" t="s">
        <v>26</v>
      </c>
      <c r="C16" s="125"/>
      <c r="D16" s="125"/>
      <c r="E16" s="118"/>
      <c r="F16" s="125"/>
      <c r="G16" s="89">
        <v>0</v>
      </c>
      <c r="H16" s="51"/>
      <c r="I16" s="89">
        <v>54.1</v>
      </c>
      <c r="J16" s="51"/>
      <c r="K16" s="88">
        <v>0</v>
      </c>
      <c r="L16" s="22"/>
      <c r="M16" s="22"/>
    </row>
    <row r="17" spans="1:13" ht="11.45" customHeight="1">
      <c r="A17" s="294"/>
      <c r="B17" s="124" t="s">
        <v>83</v>
      </c>
      <c r="C17" s="125"/>
      <c r="D17" s="125"/>
      <c r="E17" s="118"/>
      <c r="F17" s="125"/>
      <c r="G17" s="89">
        <v>75.441999999999993</v>
      </c>
      <c r="H17" s="51"/>
      <c r="I17" s="89">
        <v>92.9</v>
      </c>
      <c r="J17" s="51"/>
      <c r="K17" s="88">
        <v>78.5</v>
      </c>
      <c r="L17" s="22"/>
      <c r="M17" s="22"/>
    </row>
    <row r="18" spans="1:13" ht="11.45" customHeight="1">
      <c r="A18" s="126"/>
      <c r="B18" s="126" t="s">
        <v>32</v>
      </c>
      <c r="C18" s="344"/>
      <c r="D18" s="125"/>
      <c r="E18" s="118"/>
      <c r="F18" s="125"/>
      <c r="G18" s="89">
        <v>121.01</v>
      </c>
      <c r="H18" s="51"/>
      <c r="I18" s="89">
        <v>158.30000000000001</v>
      </c>
      <c r="J18" s="51"/>
      <c r="K18" s="127">
        <v>123.2</v>
      </c>
      <c r="L18" s="22"/>
      <c r="M18" s="22"/>
    </row>
    <row r="19" spans="1:13" ht="11.45" customHeight="1">
      <c r="A19" s="343" t="s">
        <v>103</v>
      </c>
      <c r="B19" s="126"/>
      <c r="C19" s="345"/>
      <c r="D19" s="125"/>
      <c r="E19" s="118"/>
      <c r="F19" s="125"/>
      <c r="G19" s="109">
        <f>SUM(G13:G18)</f>
        <v>2157.5950000000003</v>
      </c>
      <c r="H19" s="51"/>
      <c r="I19" s="109">
        <f>SUM(I13:I18)-0.1</f>
        <v>2452.5000000000005</v>
      </c>
      <c r="J19" s="51"/>
      <c r="K19" s="88">
        <f>SUM(K13:K18)</f>
        <v>2035.1</v>
      </c>
      <c r="L19" s="305"/>
      <c r="M19" s="22"/>
    </row>
    <row r="20" spans="1:13" ht="18" customHeight="1" thickBot="1">
      <c r="A20" s="346"/>
      <c r="B20" s="346" t="s">
        <v>7</v>
      </c>
      <c r="C20" s="347"/>
      <c r="D20" s="137"/>
      <c r="E20" s="122"/>
      <c r="F20" s="137"/>
      <c r="G20" s="115">
        <f>G12+G19</f>
        <v>2501.9400000000005</v>
      </c>
      <c r="H20" s="141"/>
      <c r="I20" s="115">
        <f>I12+I19+0.1</f>
        <v>2824.3</v>
      </c>
      <c r="J20" s="141"/>
      <c r="K20" s="115">
        <f>K12+K19</f>
        <v>2482.7999999999997</v>
      </c>
      <c r="L20" s="307"/>
      <c r="M20" s="139"/>
    </row>
    <row r="21" spans="1:13" ht="11.45" customHeight="1">
      <c r="A21" s="294"/>
      <c r="B21" s="124"/>
      <c r="C21" s="125"/>
      <c r="D21" s="125"/>
      <c r="E21" s="118"/>
      <c r="F21" s="125"/>
      <c r="G21" s="129"/>
      <c r="H21" s="51"/>
      <c r="I21" s="51"/>
      <c r="J21" s="51"/>
      <c r="K21" s="51"/>
      <c r="L21" s="22"/>
      <c r="M21" s="22"/>
    </row>
    <row r="22" spans="1:13" ht="11.45" customHeight="1">
      <c r="A22" s="125" t="s">
        <v>8</v>
      </c>
      <c r="B22" s="125"/>
      <c r="C22" s="125"/>
      <c r="D22" s="125"/>
      <c r="E22" s="348"/>
      <c r="F22" s="125"/>
      <c r="G22" s="88"/>
      <c r="H22" s="51"/>
      <c r="I22" s="51"/>
      <c r="J22" s="51"/>
      <c r="K22" s="51"/>
      <c r="L22" s="22"/>
      <c r="M22" s="22"/>
    </row>
    <row r="23" spans="1:13" ht="11.45" customHeight="1">
      <c r="A23" s="125"/>
      <c r="B23" s="125" t="s">
        <v>14</v>
      </c>
      <c r="C23" s="125"/>
      <c r="D23" s="125"/>
      <c r="E23" s="349">
        <v>11</v>
      </c>
      <c r="F23" s="125"/>
      <c r="G23" s="88">
        <v>77.412999999999997</v>
      </c>
      <c r="H23" s="51"/>
      <c r="I23" s="89">
        <v>52.1</v>
      </c>
      <c r="J23" s="51"/>
      <c r="K23" s="88">
        <v>77.599999999999994</v>
      </c>
      <c r="L23" s="22"/>
      <c r="M23" s="22"/>
    </row>
    <row r="24" spans="1:13" ht="11.45" customHeight="1">
      <c r="A24" s="125"/>
      <c r="B24" s="125" t="s">
        <v>10</v>
      </c>
      <c r="C24" s="125"/>
      <c r="D24" s="125"/>
      <c r="E24" s="348"/>
      <c r="F24" s="125"/>
      <c r="G24" s="88">
        <v>60.232999999999997</v>
      </c>
      <c r="H24" s="51"/>
      <c r="I24" s="89">
        <v>74.900000000000006</v>
      </c>
      <c r="J24" s="51"/>
      <c r="K24" s="88">
        <v>81.5</v>
      </c>
      <c r="L24" s="22"/>
      <c r="M24" s="22"/>
    </row>
    <row r="25" spans="1:13" ht="11.45" customHeight="1">
      <c r="A25" s="125"/>
      <c r="B25" s="125" t="s">
        <v>111</v>
      </c>
      <c r="C25" s="125"/>
      <c r="D25" s="125"/>
      <c r="E25" s="348"/>
      <c r="F25" s="125"/>
      <c r="G25" s="88">
        <v>136.15199999999999</v>
      </c>
      <c r="H25" s="51"/>
      <c r="I25" s="89">
        <v>128.6</v>
      </c>
      <c r="J25" s="51"/>
      <c r="K25" s="88">
        <v>173</v>
      </c>
      <c r="L25" s="22"/>
      <c r="M25" s="22"/>
    </row>
    <row r="26" spans="1:13" ht="11.45" customHeight="1">
      <c r="A26" s="125"/>
      <c r="B26" s="294" t="s">
        <v>282</v>
      </c>
      <c r="C26" s="294"/>
      <c r="D26" s="294"/>
      <c r="E26" s="386"/>
      <c r="F26" s="294"/>
      <c r="G26" s="88">
        <v>197.2</v>
      </c>
      <c r="H26" s="51"/>
      <c r="I26" s="89">
        <v>7.3</v>
      </c>
      <c r="J26" s="51"/>
      <c r="K26" s="88">
        <v>13.8</v>
      </c>
      <c r="L26" s="22"/>
      <c r="M26" s="22"/>
    </row>
    <row r="27" spans="1:13" ht="11.45" customHeight="1">
      <c r="A27" s="331"/>
      <c r="B27" s="331" t="s">
        <v>3</v>
      </c>
      <c r="C27" s="331"/>
      <c r="D27" s="331"/>
      <c r="E27" s="118"/>
      <c r="F27" s="331"/>
      <c r="G27" s="89">
        <v>26.071000000000002</v>
      </c>
      <c r="H27" s="51"/>
      <c r="I27" s="89">
        <v>20.2</v>
      </c>
      <c r="J27" s="51"/>
      <c r="K27" s="88">
        <v>21.4</v>
      </c>
      <c r="L27" s="22"/>
      <c r="M27" s="22"/>
    </row>
    <row r="28" spans="1:13" ht="11.45" customHeight="1">
      <c r="A28" s="343"/>
      <c r="B28" s="343" t="s">
        <v>15</v>
      </c>
      <c r="C28" s="343"/>
      <c r="D28" s="125"/>
      <c r="E28" s="118"/>
      <c r="F28" s="125"/>
      <c r="G28" s="109">
        <f>SUM(G23:G27)</f>
        <v>497.06900000000002</v>
      </c>
      <c r="H28" s="51"/>
      <c r="I28" s="109">
        <f>SUM(I23:I27)</f>
        <v>283.09999999999997</v>
      </c>
      <c r="J28" s="51"/>
      <c r="K28" s="109">
        <f>SUM(K23:K27)-0.1</f>
        <v>367.2</v>
      </c>
      <c r="L28" s="305"/>
      <c r="M28" s="22"/>
    </row>
    <row r="29" spans="1:13" ht="11.45" customHeight="1">
      <c r="A29" s="125"/>
      <c r="B29" s="125" t="s">
        <v>9</v>
      </c>
      <c r="C29" s="125"/>
      <c r="D29" s="125"/>
      <c r="E29" s="341">
        <v>11</v>
      </c>
      <c r="F29" s="125"/>
      <c r="G29" s="88">
        <v>1139.1500000000001</v>
      </c>
      <c r="H29" s="51"/>
      <c r="I29" s="89">
        <v>1171.2</v>
      </c>
      <c r="J29" s="51"/>
      <c r="K29" s="88">
        <v>1135.8</v>
      </c>
      <c r="L29" s="216"/>
      <c r="M29" s="22"/>
    </row>
    <row r="30" spans="1:13" ht="11.45" customHeight="1">
      <c r="A30" s="125"/>
      <c r="B30" s="294" t="s">
        <v>25</v>
      </c>
      <c r="C30" s="294"/>
      <c r="D30" s="125"/>
      <c r="E30" s="121"/>
      <c r="F30" s="125"/>
      <c r="G30" s="88">
        <v>0.78700000000000003</v>
      </c>
      <c r="H30" s="51"/>
      <c r="I30" s="89">
        <v>0.8</v>
      </c>
      <c r="J30" s="51"/>
      <c r="K30" s="88">
        <v>0.8</v>
      </c>
      <c r="L30" s="22"/>
      <c r="M30" s="22"/>
    </row>
    <row r="31" spans="1:13" ht="11.45" customHeight="1">
      <c r="A31" s="125"/>
      <c r="B31" s="125" t="s">
        <v>4</v>
      </c>
      <c r="C31" s="125"/>
      <c r="D31" s="125"/>
      <c r="E31" s="118"/>
      <c r="F31" s="125"/>
      <c r="G31" s="88">
        <v>97.679000000000002</v>
      </c>
      <c r="H31" s="51"/>
      <c r="I31" s="89">
        <v>84</v>
      </c>
      <c r="J31" s="51"/>
      <c r="K31" s="88">
        <v>99.5</v>
      </c>
      <c r="L31" s="22"/>
      <c r="M31" s="22"/>
    </row>
    <row r="32" spans="1:13" ht="11.45" customHeight="1">
      <c r="A32" s="343"/>
      <c r="B32" s="343" t="s">
        <v>24</v>
      </c>
      <c r="C32" s="343"/>
      <c r="D32" s="125"/>
      <c r="E32" s="118"/>
      <c r="F32" s="125"/>
      <c r="G32" s="109">
        <f>SUM(G29:G31)</f>
        <v>1237.6160000000002</v>
      </c>
      <c r="H32" s="51"/>
      <c r="I32" s="109">
        <f>SUM(I29:I31)+0.1</f>
        <v>1256.0999999999999</v>
      </c>
      <c r="J32" s="51"/>
      <c r="K32" s="109">
        <f>SUM(K29:K31)</f>
        <v>1236.0999999999999</v>
      </c>
      <c r="L32" s="305"/>
      <c r="M32" s="22"/>
    </row>
    <row r="33" spans="1:13" ht="11.45" customHeight="1">
      <c r="A33" s="130"/>
      <c r="B33" s="124" t="s">
        <v>34</v>
      </c>
      <c r="C33" s="124"/>
      <c r="D33" s="125"/>
      <c r="E33" s="118"/>
      <c r="F33" s="125"/>
      <c r="G33" s="89"/>
      <c r="H33" s="51"/>
      <c r="I33" s="51"/>
      <c r="J33" s="51"/>
      <c r="K33" s="51"/>
      <c r="L33" s="22"/>
      <c r="M33" s="22"/>
    </row>
    <row r="34" spans="1:13" ht="11.45" customHeight="1">
      <c r="A34" s="331"/>
      <c r="B34" s="124" t="s">
        <v>207</v>
      </c>
      <c r="C34" s="124"/>
      <c r="D34" s="125"/>
      <c r="E34" s="121"/>
      <c r="F34" s="125"/>
      <c r="G34" s="89">
        <f>Equity!D38</f>
        <v>138.5</v>
      </c>
      <c r="H34" s="51"/>
      <c r="I34" s="89">
        <v>138.5</v>
      </c>
      <c r="J34" s="51"/>
      <c r="K34" s="88">
        <v>138.5</v>
      </c>
      <c r="L34" s="22"/>
      <c r="M34" s="22"/>
    </row>
    <row r="35" spans="1:13" ht="11.45" customHeight="1">
      <c r="A35" s="124"/>
      <c r="B35" s="124" t="s">
        <v>35</v>
      </c>
      <c r="C35" s="124"/>
      <c r="D35" s="294"/>
      <c r="E35" s="121"/>
      <c r="F35" s="294"/>
      <c r="G35" s="89">
        <f>Equity!F38</f>
        <v>0</v>
      </c>
      <c r="H35" s="51"/>
      <c r="I35" s="89">
        <v>-0.8</v>
      </c>
      <c r="J35" s="51"/>
      <c r="K35" s="88">
        <v>0</v>
      </c>
      <c r="L35" s="22"/>
      <c r="M35" s="22"/>
    </row>
    <row r="36" spans="1:13" ht="11.45" customHeight="1">
      <c r="A36" s="126"/>
      <c r="B36" s="126" t="s">
        <v>22</v>
      </c>
      <c r="C36" s="126"/>
      <c r="D36" s="294"/>
      <c r="E36" s="121"/>
      <c r="F36" s="294"/>
      <c r="G36" s="127">
        <f>Equity!H38</f>
        <v>851.4</v>
      </c>
      <c r="H36" s="51"/>
      <c r="I36" s="127">
        <v>848.3</v>
      </c>
      <c r="J36" s="51"/>
      <c r="K36" s="127">
        <v>851.4</v>
      </c>
      <c r="L36" s="308"/>
      <c r="M36" s="22"/>
    </row>
    <row r="37" spans="1:13" ht="11.45" customHeight="1">
      <c r="A37" s="124" t="s">
        <v>0</v>
      </c>
      <c r="B37" s="124" t="s">
        <v>33</v>
      </c>
      <c r="C37" s="124"/>
      <c r="D37" s="294"/>
      <c r="E37" s="121"/>
      <c r="F37" s="294"/>
      <c r="G37" s="89">
        <f>SUM(G34:G36)</f>
        <v>989.9</v>
      </c>
      <c r="H37" s="51"/>
      <c r="I37" s="89">
        <f>SUM(I34:I36)</f>
        <v>986</v>
      </c>
      <c r="J37" s="89"/>
      <c r="K37" s="88">
        <f>SUM(K34:K36)</f>
        <v>989.9</v>
      </c>
      <c r="L37" s="22"/>
      <c r="M37" s="22"/>
    </row>
    <row r="38" spans="1:13" ht="11.45" customHeight="1">
      <c r="A38" s="124"/>
      <c r="B38" s="124" t="s">
        <v>23</v>
      </c>
      <c r="C38" s="124"/>
      <c r="D38" s="294"/>
      <c r="E38" s="121"/>
      <c r="F38" s="294"/>
      <c r="G38" s="89">
        <f>Equity!J38</f>
        <v>-220.11099999999993</v>
      </c>
      <c r="H38" s="51"/>
      <c r="I38" s="89">
        <v>307.39999999999998</v>
      </c>
      <c r="J38" s="51"/>
      <c r="K38" s="88">
        <v>-105.6</v>
      </c>
      <c r="L38" s="22"/>
      <c r="M38" s="22"/>
    </row>
    <row r="39" spans="1:13" ht="11.45" customHeight="1">
      <c r="A39" s="124"/>
      <c r="B39" s="124" t="s">
        <v>281</v>
      </c>
      <c r="C39" s="124"/>
      <c r="D39" s="294"/>
      <c r="E39" s="121"/>
      <c r="F39" s="294"/>
      <c r="G39" s="89">
        <f>Equity!L38</f>
        <v>-2.5999999999999996</v>
      </c>
      <c r="H39" s="51"/>
      <c r="I39" s="89">
        <v>-8.3000000000000007</v>
      </c>
      <c r="J39" s="51"/>
      <c r="K39" s="88">
        <v>-4.8</v>
      </c>
      <c r="L39" s="22"/>
      <c r="M39" s="22"/>
    </row>
    <row r="40" spans="1:13" ht="11.45" customHeight="1">
      <c r="A40" s="343" t="s">
        <v>18</v>
      </c>
      <c r="B40" s="343"/>
      <c r="C40" s="343"/>
      <c r="D40" s="125"/>
      <c r="E40" s="341"/>
      <c r="F40" s="125"/>
      <c r="G40" s="109">
        <f>SUM(G37:G39)</f>
        <v>767.18899999999996</v>
      </c>
      <c r="H40" s="340"/>
      <c r="I40" s="109">
        <f>SUM(I37:I39)</f>
        <v>1285.1000000000001</v>
      </c>
      <c r="J40" s="340"/>
      <c r="K40" s="109">
        <f>SUM(K37:K39)</f>
        <v>879.5</v>
      </c>
      <c r="L40" s="309"/>
      <c r="M40" s="23"/>
    </row>
    <row r="41" spans="1:13" ht="16.5" customHeight="1" thickBot="1">
      <c r="A41" s="347"/>
      <c r="B41" s="347" t="s">
        <v>19</v>
      </c>
      <c r="C41" s="347"/>
      <c r="D41" s="137"/>
      <c r="E41" s="122"/>
      <c r="F41" s="137"/>
      <c r="G41" s="115">
        <f>G32+G40+G28</f>
        <v>2501.8740000000003</v>
      </c>
      <c r="H41" s="138"/>
      <c r="I41" s="115">
        <f>I32+I40+I28</f>
        <v>2824.2999999999997</v>
      </c>
      <c r="J41" s="138"/>
      <c r="K41" s="115">
        <f>K32+K40+K28</f>
        <v>2482.7999999999997</v>
      </c>
      <c r="L41" s="306"/>
      <c r="M41" s="140"/>
    </row>
    <row r="42" spans="1:13">
      <c r="A42" s="46"/>
      <c r="B42" s="1"/>
      <c r="C42" s="18"/>
      <c r="D42" s="18"/>
      <c r="E42" s="26"/>
      <c r="F42" s="18"/>
      <c r="G42" s="58"/>
      <c r="H42" s="17"/>
      <c r="I42" s="17"/>
      <c r="J42" s="17"/>
      <c r="K42" s="50"/>
      <c r="L42" s="50"/>
      <c r="M42" s="27"/>
    </row>
    <row r="43" spans="1:13">
      <c r="A43" s="1"/>
      <c r="B43" s="1"/>
      <c r="C43" s="1"/>
      <c r="D43" s="1"/>
      <c r="E43" s="4"/>
      <c r="F43" s="1"/>
      <c r="G43" s="63"/>
      <c r="H43" s="14"/>
      <c r="I43" s="14"/>
      <c r="J43" s="14"/>
      <c r="K43" s="28"/>
      <c r="L43" s="28"/>
      <c r="M43" s="7"/>
    </row>
  </sheetData>
  <mergeCells count="2">
    <mergeCell ref="A1:K1"/>
    <mergeCell ref="G3:I3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8"/>
  <sheetViews>
    <sheetView showGridLines="0" zoomScale="115" zoomScaleNormal="115" workbookViewId="0">
      <selection sqref="A1:I1"/>
    </sheetView>
  </sheetViews>
  <sheetFormatPr defaultColWidth="9.140625" defaultRowHeight="12.75"/>
  <cols>
    <col min="1" max="1" width="2.140625" customWidth="1"/>
    <col min="2" max="2" width="0.7109375" customWidth="1"/>
    <col min="3" max="3" width="62.28515625" customWidth="1"/>
    <col min="4" max="4" width="1.7109375" customWidth="1"/>
    <col min="5" max="5" width="12.28515625" customWidth="1"/>
    <col min="6" max="6" width="1.140625" customWidth="1"/>
    <col min="7" max="7" width="12.28515625" customWidth="1"/>
    <col min="8" max="8" width="2.5703125" customWidth="1"/>
    <col min="9" max="9" width="10.28515625" customWidth="1"/>
    <col min="10" max="10" width="2.85546875" customWidth="1"/>
    <col min="11" max="11" width="12.28515625" customWidth="1"/>
  </cols>
  <sheetData>
    <row r="1" spans="1:10" ht="18.75">
      <c r="A1" s="411" t="s">
        <v>88</v>
      </c>
      <c r="B1" s="411"/>
      <c r="C1" s="411"/>
      <c r="D1" s="411"/>
      <c r="E1" s="411"/>
      <c r="F1" s="411"/>
      <c r="G1" s="411"/>
      <c r="H1" s="411"/>
      <c r="I1" s="411"/>
      <c r="J1" s="60"/>
    </row>
    <row r="2" spans="1:10" ht="11.25" customHeight="1" thickBot="1">
      <c r="A2" s="117"/>
      <c r="B2" s="117"/>
      <c r="C2" s="117"/>
      <c r="D2" s="117"/>
      <c r="E2" s="131"/>
      <c r="F2" s="131"/>
      <c r="G2" s="132"/>
      <c r="H2" s="117"/>
      <c r="I2" s="117"/>
      <c r="J2" s="47"/>
    </row>
    <row r="3" spans="1:10" ht="11.45" customHeight="1">
      <c r="A3" s="80"/>
      <c r="B3" s="80"/>
      <c r="C3" s="80"/>
      <c r="D3" s="80"/>
      <c r="E3" s="412" t="s">
        <v>5</v>
      </c>
      <c r="F3" s="412"/>
      <c r="G3" s="412"/>
      <c r="H3" s="300"/>
      <c r="I3" s="327" t="s">
        <v>20</v>
      </c>
      <c r="J3" s="34"/>
    </row>
    <row r="4" spans="1:10" ht="11.45" customHeight="1">
      <c r="A4" s="80"/>
      <c r="B4" s="80"/>
      <c r="C4" s="92"/>
      <c r="D4" s="92"/>
      <c r="E4" s="413" t="s">
        <v>226</v>
      </c>
      <c r="F4" s="413"/>
      <c r="G4" s="413"/>
      <c r="H4" s="313"/>
      <c r="I4" s="328" t="s">
        <v>1</v>
      </c>
      <c r="J4" s="70"/>
    </row>
    <row r="5" spans="1:10" ht="11.25" customHeight="1" thickBot="1">
      <c r="A5" s="93" t="s">
        <v>93</v>
      </c>
      <c r="B5" s="91"/>
      <c r="C5" s="94"/>
      <c r="D5" s="92"/>
      <c r="E5" s="95">
        <v>2018</v>
      </c>
      <c r="F5" s="91"/>
      <c r="G5" s="95">
        <v>2017</v>
      </c>
      <c r="H5" s="80"/>
      <c r="I5" s="91">
        <v>2017</v>
      </c>
      <c r="J5" s="53"/>
    </row>
    <row r="6" spans="1:10" ht="11.45" customHeight="1">
      <c r="A6" s="96"/>
      <c r="B6" s="96"/>
      <c r="C6" s="96"/>
      <c r="D6" s="96"/>
      <c r="E6" s="97" t="s">
        <v>0</v>
      </c>
      <c r="F6" s="97"/>
      <c r="G6" s="97"/>
      <c r="H6" s="96"/>
      <c r="I6" s="96"/>
      <c r="J6" s="52"/>
    </row>
    <row r="7" spans="1:10" ht="11.45" customHeight="1">
      <c r="A7" s="98"/>
      <c r="B7" s="99" t="s">
        <v>151</v>
      </c>
      <c r="C7" s="100"/>
      <c r="D7" s="101"/>
      <c r="E7" s="87">
        <f>'IS &amp; OCI'!F23</f>
        <v>-40.010999999999939</v>
      </c>
      <c r="F7" s="136"/>
      <c r="G7" s="87">
        <f>'IS &amp; OCI'!H23</f>
        <v>-106.50000000000003</v>
      </c>
      <c r="H7" s="101"/>
      <c r="I7" s="87">
        <f>+'IS &amp; OCI'!J23</f>
        <v>-523.4000000000002</v>
      </c>
      <c r="J7" s="55"/>
    </row>
    <row r="8" spans="1:10" ht="11.45" customHeight="1">
      <c r="A8" s="98"/>
      <c r="B8" s="101" t="s">
        <v>161</v>
      </c>
      <c r="C8" s="101"/>
      <c r="D8" s="110"/>
      <c r="E8" s="224">
        <v>105.9</v>
      </c>
      <c r="F8" s="102"/>
      <c r="G8" s="88">
        <v>115</v>
      </c>
      <c r="H8" s="110"/>
      <c r="I8" s="224">
        <v>674.7</v>
      </c>
      <c r="J8" s="54"/>
    </row>
    <row r="9" spans="1:10" ht="11.45" customHeight="1">
      <c r="A9" s="98"/>
      <c r="B9" s="101" t="s">
        <v>204</v>
      </c>
      <c r="C9" s="101"/>
      <c r="D9" s="110"/>
      <c r="E9" s="88">
        <f>-'IS &amp; OCI'!F18</f>
        <v>3.5489999999999999</v>
      </c>
      <c r="F9" s="102"/>
      <c r="G9" s="88">
        <v>4.9000000000000004</v>
      </c>
      <c r="H9" s="110"/>
      <c r="I9" s="224">
        <v>20.7</v>
      </c>
      <c r="J9" s="54"/>
    </row>
    <row r="10" spans="1:10" ht="11.45" customHeight="1">
      <c r="A10" s="98"/>
      <c r="B10" s="101" t="s">
        <v>12</v>
      </c>
      <c r="C10" s="101"/>
      <c r="D10" s="110"/>
      <c r="E10" s="88">
        <v>15.8</v>
      </c>
      <c r="F10" s="102"/>
      <c r="G10" s="88">
        <v>11.5</v>
      </c>
      <c r="H10" s="110"/>
      <c r="I10" s="224">
        <v>57.8</v>
      </c>
      <c r="J10" s="54"/>
    </row>
    <row r="11" spans="1:10" ht="11.45" customHeight="1">
      <c r="A11" s="98"/>
      <c r="B11" s="101" t="s">
        <v>160</v>
      </c>
      <c r="C11" s="101"/>
      <c r="D11" s="110"/>
      <c r="E11" s="224">
        <v>2.1</v>
      </c>
      <c r="F11" s="102"/>
      <c r="G11" s="88">
        <v>-6.9</v>
      </c>
      <c r="H11" s="110"/>
      <c r="I11" s="88">
        <v>-2.9</v>
      </c>
      <c r="J11" s="54"/>
    </row>
    <row r="12" spans="1:10" ht="11.45" customHeight="1">
      <c r="A12" s="98"/>
      <c r="B12" s="101" t="s">
        <v>203</v>
      </c>
      <c r="C12" s="101"/>
      <c r="D12" s="110"/>
      <c r="E12" s="88">
        <v>0</v>
      </c>
      <c r="F12" s="102"/>
      <c r="G12" s="88">
        <v>-0.3</v>
      </c>
      <c r="H12" s="110"/>
      <c r="I12" s="88">
        <v>42.9</v>
      </c>
      <c r="J12" s="54"/>
    </row>
    <row r="13" spans="1:10" ht="11.45" customHeight="1">
      <c r="A13" s="98"/>
      <c r="B13" s="101" t="s">
        <v>208</v>
      </c>
      <c r="C13" s="101"/>
      <c r="D13" s="110"/>
      <c r="E13" s="224">
        <v>-8.3000000000000007</v>
      </c>
      <c r="F13" s="102"/>
      <c r="G13" s="88">
        <v>-2.4</v>
      </c>
      <c r="H13" s="110"/>
      <c r="I13" s="88">
        <v>-12.7</v>
      </c>
      <c r="J13" s="54"/>
    </row>
    <row r="14" spans="1:10" ht="11.45" customHeight="1">
      <c r="A14" s="98"/>
      <c r="B14" s="101" t="s">
        <v>77</v>
      </c>
      <c r="C14" s="101"/>
      <c r="D14" s="110"/>
      <c r="E14" s="224">
        <v>0.6</v>
      </c>
      <c r="F14" s="102"/>
      <c r="G14" s="88">
        <v>0.2</v>
      </c>
      <c r="H14" s="110"/>
      <c r="I14" s="88">
        <v>14.9</v>
      </c>
      <c r="J14" s="54"/>
    </row>
    <row r="15" spans="1:10" ht="11.45" customHeight="1">
      <c r="A15" s="98"/>
      <c r="B15" s="101" t="s">
        <v>85</v>
      </c>
      <c r="C15" s="101"/>
      <c r="D15" s="110"/>
      <c r="E15" s="224">
        <v>-2.2000000000000002</v>
      </c>
      <c r="F15" s="102"/>
      <c r="G15" s="88">
        <v>-3.3</v>
      </c>
      <c r="H15" s="110"/>
      <c r="I15" s="88">
        <v>-77.3</v>
      </c>
      <c r="J15" s="54"/>
    </row>
    <row r="16" spans="1:10" ht="11.45" customHeight="1">
      <c r="A16" s="98"/>
      <c r="B16" s="101" t="s">
        <v>76</v>
      </c>
      <c r="C16" s="101"/>
      <c r="D16" s="110"/>
      <c r="E16" s="224">
        <v>-17</v>
      </c>
      <c r="F16" s="102"/>
      <c r="G16" s="88">
        <v>19.7</v>
      </c>
      <c r="H16" s="110"/>
      <c r="I16" s="88">
        <v>18.7</v>
      </c>
      <c r="J16" s="54"/>
    </row>
    <row r="17" spans="1:10" ht="11.45" customHeight="1">
      <c r="A17" s="98"/>
      <c r="B17" s="101" t="s">
        <v>112</v>
      </c>
      <c r="C17" s="101"/>
      <c r="D17" s="110"/>
      <c r="E17" s="224">
        <v>9.1999999999999993</v>
      </c>
      <c r="F17" s="102"/>
      <c r="G17" s="88">
        <v>-2.8</v>
      </c>
      <c r="H17" s="110"/>
      <c r="I17" s="88">
        <v>43.4</v>
      </c>
      <c r="J17" s="54"/>
    </row>
    <row r="18" spans="1:10" ht="11.45" customHeight="1">
      <c r="A18" s="98"/>
      <c r="B18" s="101" t="s">
        <v>90</v>
      </c>
      <c r="C18" s="101"/>
      <c r="D18" s="110"/>
      <c r="E18" s="224">
        <v>3.8</v>
      </c>
      <c r="F18" s="102"/>
      <c r="G18" s="88">
        <v>0.9</v>
      </c>
      <c r="H18" s="110"/>
      <c r="I18" s="88">
        <v>25</v>
      </c>
      <c r="J18" s="54"/>
    </row>
    <row r="19" spans="1:10" ht="11.45" customHeight="1">
      <c r="A19" s="105"/>
      <c r="B19" s="106" t="s">
        <v>146</v>
      </c>
      <c r="C19" s="107"/>
      <c r="D19" s="108"/>
      <c r="E19" s="227">
        <f>SUM(E7:E18)</f>
        <v>73.438000000000059</v>
      </c>
      <c r="F19" s="136"/>
      <c r="G19" s="90">
        <f>SUM(G7:G18)</f>
        <v>29.999999999999968</v>
      </c>
      <c r="H19" s="108"/>
      <c r="I19" s="90">
        <f>SUM(I7:I18)</f>
        <v>281.79999999999978</v>
      </c>
      <c r="J19" s="55"/>
    </row>
    <row r="20" spans="1:10" ht="11.45" customHeight="1">
      <c r="A20" s="98"/>
      <c r="B20" s="101" t="s">
        <v>75</v>
      </c>
      <c r="C20" s="101"/>
      <c r="D20" s="110"/>
      <c r="E20" s="224">
        <v>-53.7</v>
      </c>
      <c r="F20" s="102"/>
      <c r="G20" s="88">
        <v>-33.6</v>
      </c>
      <c r="H20" s="110"/>
      <c r="I20" s="88">
        <v>-213.4</v>
      </c>
      <c r="J20" s="54"/>
    </row>
    <row r="21" spans="1:10" ht="11.45" customHeight="1">
      <c r="A21" s="98"/>
      <c r="B21" s="101" t="s">
        <v>86</v>
      </c>
      <c r="C21" s="101"/>
      <c r="D21" s="110"/>
      <c r="E21" s="224">
        <v>-14.1</v>
      </c>
      <c r="F21" s="102"/>
      <c r="G21" s="88">
        <v>-107.6</v>
      </c>
      <c r="H21" s="110"/>
      <c r="I21" s="88">
        <v>-148.80000000000001</v>
      </c>
      <c r="J21" s="249"/>
    </row>
    <row r="22" spans="1:10" ht="11.45" customHeight="1">
      <c r="A22" s="98"/>
      <c r="B22" s="101" t="s">
        <v>74</v>
      </c>
      <c r="C22" s="96"/>
      <c r="D22" s="110"/>
      <c r="E22" s="224">
        <v>-7.1</v>
      </c>
      <c r="F22" s="102"/>
      <c r="G22" s="88">
        <v>-3.2</v>
      </c>
      <c r="H22" s="110"/>
      <c r="I22" s="88">
        <v>-17</v>
      </c>
      <c r="J22" s="54"/>
    </row>
    <row r="23" spans="1:10" ht="11.45" customHeight="1">
      <c r="A23" s="98"/>
      <c r="B23" s="101" t="s">
        <v>91</v>
      </c>
      <c r="C23" s="73"/>
      <c r="D23" s="110"/>
      <c r="E23" s="224">
        <v>0</v>
      </c>
      <c r="F23" s="102"/>
      <c r="G23" s="88">
        <v>-2.2999999999999998</v>
      </c>
      <c r="H23" s="110"/>
      <c r="I23" s="88">
        <v>-2.2999999999999998</v>
      </c>
      <c r="J23" s="54"/>
    </row>
    <row r="24" spans="1:10" ht="11.45" customHeight="1">
      <c r="A24" s="98"/>
      <c r="B24" s="73" t="s">
        <v>110</v>
      </c>
      <c r="C24" s="73"/>
      <c r="D24" s="110"/>
      <c r="E24" s="224">
        <v>0</v>
      </c>
      <c r="F24" s="102"/>
      <c r="G24" s="88">
        <v>23.7</v>
      </c>
      <c r="H24" s="110"/>
      <c r="I24" s="88">
        <v>23.7</v>
      </c>
      <c r="J24" s="54"/>
    </row>
    <row r="25" spans="1:10" ht="11.45" customHeight="1">
      <c r="A25" s="111"/>
      <c r="B25" s="101" t="s">
        <v>223</v>
      </c>
      <c r="C25" s="101"/>
      <c r="D25" s="110"/>
      <c r="E25" s="224">
        <v>0</v>
      </c>
      <c r="F25" s="102"/>
      <c r="G25" s="88">
        <v>3.3</v>
      </c>
      <c r="H25" s="110"/>
      <c r="I25" s="88">
        <v>57.7</v>
      </c>
      <c r="J25" s="54"/>
    </row>
    <row r="26" spans="1:10" ht="11.45" customHeight="1">
      <c r="A26" s="105"/>
      <c r="B26" s="106" t="s">
        <v>109</v>
      </c>
      <c r="C26" s="106"/>
      <c r="D26" s="108"/>
      <c r="E26" s="227">
        <f>SUM(E20:E25)</f>
        <v>-74.899999999999991</v>
      </c>
      <c r="F26" s="136"/>
      <c r="G26" s="90">
        <f>SUM(G20:G25)</f>
        <v>-119.69999999999999</v>
      </c>
      <c r="H26" s="108"/>
      <c r="I26" s="90">
        <f>SUM(I20:I25)</f>
        <v>-300.10000000000008</v>
      </c>
      <c r="J26" s="55"/>
    </row>
    <row r="27" spans="1:10" ht="11.45" customHeight="1">
      <c r="A27" s="111"/>
      <c r="B27" s="112" t="s">
        <v>97</v>
      </c>
      <c r="C27" s="112"/>
      <c r="D27" s="110"/>
      <c r="E27" s="234">
        <v>0</v>
      </c>
      <c r="F27" s="102"/>
      <c r="G27" s="88">
        <v>76.599999999999994</v>
      </c>
      <c r="H27" s="110"/>
      <c r="I27" s="88">
        <v>76.400000000000006</v>
      </c>
      <c r="J27" s="54"/>
    </row>
    <row r="28" spans="1:10" ht="11.45" customHeight="1">
      <c r="A28" s="111"/>
      <c r="B28" s="112" t="s">
        <v>148</v>
      </c>
      <c r="C28" s="112"/>
      <c r="D28" s="113"/>
      <c r="E28" s="234">
        <v>-13.1</v>
      </c>
      <c r="F28" s="89"/>
      <c r="G28" s="88">
        <v>-13.1</v>
      </c>
      <c r="H28" s="113"/>
      <c r="I28" s="88">
        <v>-51.8</v>
      </c>
      <c r="J28" s="54"/>
    </row>
    <row r="29" spans="1:10" ht="11.45" customHeight="1">
      <c r="A29" s="111"/>
      <c r="B29" s="112" t="s">
        <v>224</v>
      </c>
      <c r="C29" s="112"/>
      <c r="D29" s="113"/>
      <c r="E29" s="234">
        <v>15</v>
      </c>
      <c r="F29" s="89"/>
      <c r="G29" s="88">
        <v>-25</v>
      </c>
      <c r="H29" s="113"/>
      <c r="I29" s="88">
        <v>0</v>
      </c>
      <c r="J29" s="54"/>
    </row>
    <row r="30" spans="1:10" ht="11.45" customHeight="1">
      <c r="A30" s="98"/>
      <c r="B30" s="112" t="s">
        <v>164</v>
      </c>
      <c r="C30" s="73"/>
      <c r="D30" s="110"/>
      <c r="E30" s="224">
        <v>0</v>
      </c>
      <c r="F30" s="103"/>
      <c r="G30" s="88">
        <v>35.4</v>
      </c>
      <c r="H30" s="110"/>
      <c r="I30" s="88">
        <v>35.4</v>
      </c>
      <c r="J30" s="54"/>
    </row>
    <row r="31" spans="1:10" ht="11.45" customHeight="1">
      <c r="A31" s="98"/>
      <c r="B31" s="112" t="s">
        <v>73</v>
      </c>
      <c r="C31" s="112"/>
      <c r="D31" s="110"/>
      <c r="E31" s="224">
        <v>-9.4</v>
      </c>
      <c r="F31" s="103"/>
      <c r="G31" s="88">
        <v>-7.1</v>
      </c>
      <c r="H31" s="110"/>
      <c r="I31" s="88">
        <v>-56.3</v>
      </c>
      <c r="J31" s="54"/>
    </row>
    <row r="32" spans="1:10" ht="11.45" customHeight="1">
      <c r="A32" s="105"/>
      <c r="B32" s="106" t="s">
        <v>87</v>
      </c>
      <c r="C32" s="106"/>
      <c r="D32" s="108"/>
      <c r="E32" s="227">
        <f>SUM(E27:E31)+0.1</f>
        <v>-7.4</v>
      </c>
      <c r="F32" s="136"/>
      <c r="G32" s="90">
        <f>SUM(G27:G31)</f>
        <v>66.8</v>
      </c>
      <c r="H32" s="108"/>
      <c r="I32" s="90">
        <f>SUM(I27:I31)</f>
        <v>3.7000000000000099</v>
      </c>
      <c r="J32" s="55"/>
    </row>
    <row r="33" spans="1:10" ht="11.45" customHeight="1">
      <c r="A33" s="111"/>
      <c r="B33" s="101" t="s">
        <v>149</v>
      </c>
      <c r="C33" s="111"/>
      <c r="D33" s="108"/>
      <c r="E33" s="88">
        <f>+E32+E26+E19</f>
        <v>-8.8619999999999379</v>
      </c>
      <c r="F33" s="102"/>
      <c r="G33" s="88">
        <f>+G32+G26+G19</f>
        <v>-22.900000000000023</v>
      </c>
      <c r="H33" s="108"/>
      <c r="I33" s="88">
        <f>+I32+I26+I19+0.1</f>
        <v>-14.500000000000307</v>
      </c>
      <c r="J33" s="54"/>
    </row>
    <row r="34" spans="1:10" ht="11.45" customHeight="1">
      <c r="A34" s="111"/>
      <c r="B34" s="101" t="s">
        <v>72</v>
      </c>
      <c r="C34" s="111"/>
      <c r="D34" s="108"/>
      <c r="E34" s="88">
        <v>47.3</v>
      </c>
      <c r="F34" s="102"/>
      <c r="G34" s="88">
        <v>61.7</v>
      </c>
      <c r="H34" s="108"/>
      <c r="I34" s="88">
        <v>61.7</v>
      </c>
      <c r="J34" s="54"/>
    </row>
    <row r="35" spans="1:10" ht="11.45" customHeight="1" thickBot="1">
      <c r="A35" s="114" t="s">
        <v>71</v>
      </c>
      <c r="B35" s="114"/>
      <c r="C35" s="114"/>
      <c r="D35" s="108"/>
      <c r="E35" s="115">
        <f>SUM(E33:E34)</f>
        <v>38.438000000000059</v>
      </c>
      <c r="F35" s="116"/>
      <c r="G35" s="115">
        <f>SUM(G33:G34)</f>
        <v>38.799999999999983</v>
      </c>
      <c r="H35" s="108"/>
      <c r="I35" s="115">
        <f>SUM(I33:I34)</f>
        <v>47.199999999999697</v>
      </c>
      <c r="J35" s="57"/>
    </row>
    <row r="36" spans="1:10">
      <c r="A36" s="1"/>
      <c r="B36" s="2" t="s">
        <v>0</v>
      </c>
      <c r="C36" s="2"/>
      <c r="D36" s="2"/>
      <c r="E36" s="2"/>
      <c r="F36" s="2"/>
      <c r="G36" s="24"/>
      <c r="H36" s="2"/>
      <c r="I36" s="2"/>
      <c r="J36" s="2"/>
    </row>
    <row r="38" spans="1:10" ht="29.25" customHeight="1"/>
  </sheetData>
  <mergeCells count="3">
    <mergeCell ref="A1:I1"/>
    <mergeCell ref="E3:G3"/>
    <mergeCell ref="E4:G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83" orientation="portrait" r:id="rId1"/>
  <headerFooter alignWithMargins="0"/>
  <colBreaks count="1" manualBreakCount="1">
    <brk id="10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customWidth="1"/>
    <col min="2" max="2" width="41.5703125" customWidth="1"/>
    <col min="3" max="3" width="1.7109375" customWidth="1"/>
    <col min="4" max="4" width="9.5703125" customWidth="1"/>
    <col min="5" max="5" width="1.7109375" customWidth="1"/>
    <col min="6" max="6" width="8.85546875" customWidth="1"/>
    <col min="7" max="7" width="1.7109375" customWidth="1"/>
    <col min="8" max="8" width="8.7109375" customWidth="1"/>
    <col min="9" max="9" width="1.7109375" customWidth="1"/>
    <col min="10" max="10" width="10.85546875" bestFit="1" customWidth="1"/>
    <col min="11" max="11" width="1.7109375" customWidth="1"/>
    <col min="12" max="12" width="12.85546875" customWidth="1"/>
    <col min="13" max="13" width="1.7109375" customWidth="1"/>
    <col min="14" max="14" width="9.28515625" customWidth="1"/>
    <col min="15" max="15" width="1.7109375" customWidth="1"/>
    <col min="16" max="16" width="11.7109375" customWidth="1"/>
    <col min="17" max="17" width="10.5703125" bestFit="1" customWidth="1"/>
    <col min="19" max="19" width="11.140625" bestFit="1" customWidth="1"/>
  </cols>
  <sheetData>
    <row r="1" spans="1:15" ht="18.75">
      <c r="A1" s="411" t="s">
        <v>107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60"/>
    </row>
    <row r="2" spans="1:15" ht="11.25" customHeight="1" thickBot="1">
      <c r="A2" s="117"/>
      <c r="B2" s="117"/>
      <c r="C2" s="117"/>
      <c r="D2" s="117"/>
      <c r="E2" s="117"/>
      <c r="F2" s="131"/>
      <c r="G2" s="131"/>
      <c r="H2" s="132"/>
      <c r="I2" s="132"/>
      <c r="J2" s="132"/>
      <c r="K2" s="213"/>
      <c r="L2" s="213"/>
      <c r="M2" s="214"/>
      <c r="N2" s="214"/>
      <c r="O2" s="47"/>
    </row>
    <row r="3" spans="1:15" ht="18.75">
      <c r="A3" s="384" t="s">
        <v>227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11.45" customHeight="1">
      <c r="A4" s="376" t="s">
        <v>0</v>
      </c>
      <c r="B4" s="376"/>
      <c r="C4" s="376"/>
      <c r="D4" s="416" t="s">
        <v>78</v>
      </c>
      <c r="E4" s="416"/>
      <c r="F4" s="416"/>
      <c r="G4" s="416"/>
      <c r="H4" s="416"/>
      <c r="I4" s="416"/>
      <c r="J4" s="416"/>
      <c r="K4" s="416"/>
      <c r="L4" s="416"/>
      <c r="M4" s="77"/>
      <c r="N4" s="77"/>
      <c r="O4" s="376"/>
    </row>
    <row r="5" spans="1:15" ht="11.45" customHeight="1">
      <c r="A5" s="38"/>
      <c r="B5" s="38"/>
      <c r="C5" s="37"/>
      <c r="D5" s="377" t="s">
        <v>218</v>
      </c>
      <c r="E5" s="377"/>
      <c r="F5" s="168" t="s">
        <v>53</v>
      </c>
      <c r="G5" s="168"/>
      <c r="H5" s="377" t="s">
        <v>52</v>
      </c>
      <c r="I5" s="77"/>
      <c r="J5" s="377"/>
      <c r="K5" s="377" t="s">
        <v>0</v>
      </c>
      <c r="L5" s="168" t="s">
        <v>105</v>
      </c>
      <c r="M5" s="168"/>
      <c r="N5" s="168"/>
      <c r="O5" s="378"/>
    </row>
    <row r="6" spans="1:15" ht="11.45" customHeight="1">
      <c r="A6" s="38"/>
      <c r="B6" s="38"/>
      <c r="C6" s="37"/>
      <c r="D6" s="379" t="s">
        <v>45</v>
      </c>
      <c r="E6" s="379"/>
      <c r="F6" s="168" t="s">
        <v>50</v>
      </c>
      <c r="G6" s="168"/>
      <c r="H6" s="377" t="s">
        <v>49</v>
      </c>
      <c r="I6" s="77"/>
      <c r="J6" s="377" t="s">
        <v>51</v>
      </c>
      <c r="K6" s="377" t="s">
        <v>0</v>
      </c>
      <c r="L6" s="168" t="s">
        <v>277</v>
      </c>
      <c r="M6" s="168"/>
      <c r="N6" s="168" t="s">
        <v>47</v>
      </c>
      <c r="O6" s="378"/>
    </row>
    <row r="7" spans="1:15" ht="11.45" customHeight="1">
      <c r="A7" s="76" t="s">
        <v>94</v>
      </c>
      <c r="B7" s="42"/>
      <c r="C7" s="37"/>
      <c r="D7" s="380" t="s">
        <v>46</v>
      </c>
      <c r="E7" s="381"/>
      <c r="F7" s="380" t="s">
        <v>46</v>
      </c>
      <c r="G7" s="382"/>
      <c r="H7" s="380" t="s">
        <v>45</v>
      </c>
      <c r="I7" s="382"/>
      <c r="J7" s="363" t="s">
        <v>48</v>
      </c>
      <c r="K7" s="381" t="s">
        <v>0</v>
      </c>
      <c r="L7" s="380" t="s">
        <v>278</v>
      </c>
      <c r="M7" s="382"/>
      <c r="N7" s="380" t="s">
        <v>44</v>
      </c>
      <c r="O7" s="383"/>
    </row>
    <row r="8" spans="1:15" ht="15" customHeight="1">
      <c r="A8" s="71" t="s">
        <v>205</v>
      </c>
      <c r="B8" s="71"/>
      <c r="C8" s="35"/>
      <c r="D8" s="86">
        <v>133.69999999999999</v>
      </c>
      <c r="E8" s="86">
        <v>0</v>
      </c>
      <c r="F8" s="86">
        <v>-0.8</v>
      </c>
      <c r="G8" s="86">
        <v>0</v>
      </c>
      <c r="H8" s="86">
        <v>816.3</v>
      </c>
      <c r="I8" s="86">
        <v>0</v>
      </c>
      <c r="J8" s="86">
        <v>418.2</v>
      </c>
      <c r="K8" s="86">
        <v>0</v>
      </c>
      <c r="L8" s="86">
        <v>-8</v>
      </c>
      <c r="M8" s="86"/>
      <c r="N8" s="87">
        <f>SUM(D8:L8)</f>
        <v>1359.3999999999999</v>
      </c>
      <c r="O8" s="66"/>
    </row>
    <row r="9" spans="1:15" ht="15" customHeight="1">
      <c r="A9" s="71"/>
      <c r="B9" s="73" t="s">
        <v>279</v>
      </c>
      <c r="C9" s="35"/>
      <c r="D9" s="86"/>
      <c r="E9" s="86"/>
      <c r="F9" s="86"/>
      <c r="G9" s="86"/>
      <c r="H9" s="86"/>
      <c r="I9" s="86"/>
      <c r="J9" s="88">
        <v>-106.5</v>
      </c>
      <c r="K9" s="86"/>
      <c r="L9" s="86"/>
      <c r="M9" s="86"/>
      <c r="N9" s="89">
        <f>SUM(D9:L9)</f>
        <v>-106.5</v>
      </c>
      <c r="O9" s="66"/>
    </row>
    <row r="10" spans="1:15" ht="11.45" customHeight="1">
      <c r="A10" s="72"/>
      <c r="B10" s="73" t="s">
        <v>280</v>
      </c>
      <c r="C10" s="37"/>
      <c r="D10" s="88">
        <v>0</v>
      </c>
      <c r="E10" s="88"/>
      <c r="F10" s="88">
        <v>0</v>
      </c>
      <c r="G10" s="88"/>
      <c r="H10" s="88">
        <v>0</v>
      </c>
      <c r="I10" s="88"/>
      <c r="J10" s="88">
        <v>-4.3</v>
      </c>
      <c r="K10" s="88"/>
      <c r="L10" s="88">
        <v>-0.3</v>
      </c>
      <c r="M10" s="88"/>
      <c r="N10" s="89">
        <f>SUM(D10:L10)</f>
        <v>-4.5999999999999996</v>
      </c>
      <c r="O10" s="64"/>
    </row>
    <row r="11" spans="1:15" ht="11.45" customHeight="1">
      <c r="A11" s="72"/>
      <c r="B11" s="73" t="s">
        <v>220</v>
      </c>
      <c r="C11" s="37"/>
      <c r="D11" s="88">
        <v>4.8</v>
      </c>
      <c r="E11" s="88"/>
      <c r="F11" s="88"/>
      <c r="G11" s="88"/>
      <c r="H11" s="88">
        <v>30.6</v>
      </c>
      <c r="I11" s="88"/>
      <c r="J11" s="88">
        <v>0</v>
      </c>
      <c r="K11" s="88"/>
      <c r="L11" s="88">
        <v>0</v>
      </c>
      <c r="M11" s="88"/>
      <c r="N11" s="89">
        <f>SUM(D11:L11)</f>
        <v>35.4</v>
      </c>
      <c r="O11" s="64"/>
    </row>
    <row r="12" spans="1:15" ht="11.45" customHeight="1">
      <c r="A12" s="72"/>
      <c r="B12" s="73" t="s">
        <v>217</v>
      </c>
      <c r="C12" s="37"/>
      <c r="D12" s="88">
        <v>0</v>
      </c>
      <c r="E12" s="88"/>
      <c r="F12" s="88">
        <v>0</v>
      </c>
      <c r="G12" s="88"/>
      <c r="H12" s="88">
        <v>1.4</v>
      </c>
      <c r="I12" s="88" t="s">
        <v>0</v>
      </c>
      <c r="J12" s="88">
        <v>0</v>
      </c>
      <c r="K12" s="88"/>
      <c r="L12" s="88">
        <v>0</v>
      </c>
      <c r="M12" s="88"/>
      <c r="N12" s="89">
        <f>SUM(D12:L12)</f>
        <v>1.4</v>
      </c>
      <c r="O12" s="64"/>
    </row>
    <row r="13" spans="1:15" ht="16.5" customHeight="1">
      <c r="A13" s="75" t="s">
        <v>228</v>
      </c>
      <c r="B13" s="75"/>
      <c r="C13" s="71"/>
      <c r="D13" s="90">
        <f t="shared" ref="D13:N13" si="0">SUM(D8:D12)</f>
        <v>138.5</v>
      </c>
      <c r="E13" s="90">
        <f t="shared" si="0"/>
        <v>0</v>
      </c>
      <c r="F13" s="90">
        <f t="shared" si="0"/>
        <v>-0.8</v>
      </c>
      <c r="G13" s="90">
        <f t="shared" si="0"/>
        <v>0</v>
      </c>
      <c r="H13" s="90">
        <f t="shared" si="0"/>
        <v>848.3</v>
      </c>
      <c r="I13" s="90">
        <f t="shared" si="0"/>
        <v>0</v>
      </c>
      <c r="J13" s="90">
        <f t="shared" si="0"/>
        <v>307.39999999999998</v>
      </c>
      <c r="K13" s="90">
        <f t="shared" si="0"/>
        <v>0</v>
      </c>
      <c r="L13" s="90">
        <f t="shared" si="0"/>
        <v>-8.3000000000000007</v>
      </c>
      <c r="M13" s="90">
        <f t="shared" si="0"/>
        <v>0</v>
      </c>
      <c r="N13" s="90">
        <f t="shared" si="0"/>
        <v>1285.1000000000001</v>
      </c>
      <c r="O13" s="57"/>
    </row>
    <row r="14" spans="1:15" ht="17.25" customHeight="1">
      <c r="A14" s="71"/>
      <c r="B14" s="71"/>
      <c r="C14" s="71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57"/>
    </row>
    <row r="15" spans="1:15" ht="11.45" customHeight="1">
      <c r="A15" s="384" t="s">
        <v>293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57"/>
    </row>
    <row r="16" spans="1:15" ht="11.45" customHeight="1">
      <c r="A16" s="376" t="s">
        <v>0</v>
      </c>
      <c r="B16" s="376"/>
      <c r="C16" s="376"/>
      <c r="D16" s="416" t="s">
        <v>78</v>
      </c>
      <c r="E16" s="416"/>
      <c r="F16" s="416"/>
      <c r="G16" s="416"/>
      <c r="H16" s="416"/>
      <c r="I16" s="416"/>
      <c r="J16" s="416"/>
      <c r="K16" s="416"/>
      <c r="L16" s="416"/>
      <c r="M16" s="77"/>
      <c r="N16" s="77"/>
      <c r="O16" s="57"/>
    </row>
    <row r="17" spans="1:15" ht="11.45" customHeight="1">
      <c r="A17" s="38"/>
      <c r="B17" s="38"/>
      <c r="C17" s="37"/>
      <c r="D17" s="377" t="s">
        <v>218</v>
      </c>
      <c r="E17" s="377"/>
      <c r="F17" s="168" t="s">
        <v>53</v>
      </c>
      <c r="G17" s="168"/>
      <c r="H17" s="377" t="s">
        <v>52</v>
      </c>
      <c r="I17" s="77"/>
      <c r="J17" s="377"/>
      <c r="K17" s="377" t="s">
        <v>0</v>
      </c>
      <c r="L17" s="168" t="s">
        <v>105</v>
      </c>
      <c r="M17" s="168"/>
      <c r="N17" s="168"/>
      <c r="O17" s="57"/>
    </row>
    <row r="18" spans="1:15" ht="11.45" customHeight="1">
      <c r="A18" s="38"/>
      <c r="B18" s="38"/>
      <c r="C18" s="37"/>
      <c r="D18" s="379" t="s">
        <v>45</v>
      </c>
      <c r="E18" s="379"/>
      <c r="F18" s="168" t="s">
        <v>50</v>
      </c>
      <c r="G18" s="168"/>
      <c r="H18" s="377" t="s">
        <v>49</v>
      </c>
      <c r="I18" s="77"/>
      <c r="J18" s="377" t="s">
        <v>51</v>
      </c>
      <c r="K18" s="377" t="s">
        <v>0</v>
      </c>
      <c r="L18" s="168" t="s">
        <v>277</v>
      </c>
      <c r="M18" s="168"/>
      <c r="N18" s="168" t="s">
        <v>47</v>
      </c>
      <c r="O18" s="57"/>
    </row>
    <row r="19" spans="1:15" ht="11.45" customHeight="1">
      <c r="A19" s="76" t="s">
        <v>94</v>
      </c>
      <c r="B19" s="42"/>
      <c r="C19" s="37"/>
      <c r="D19" s="380" t="s">
        <v>46</v>
      </c>
      <c r="E19" s="381"/>
      <c r="F19" s="380" t="s">
        <v>46</v>
      </c>
      <c r="G19" s="382"/>
      <c r="H19" s="380" t="s">
        <v>45</v>
      </c>
      <c r="I19" s="382"/>
      <c r="J19" s="405" t="s">
        <v>48</v>
      </c>
      <c r="K19" s="381" t="s">
        <v>0</v>
      </c>
      <c r="L19" s="380" t="s">
        <v>278</v>
      </c>
      <c r="M19" s="382"/>
      <c r="N19" s="380" t="s">
        <v>44</v>
      </c>
      <c r="O19" s="57"/>
    </row>
    <row r="20" spans="1:15" ht="11.45" customHeight="1">
      <c r="A20" s="71" t="s">
        <v>205</v>
      </c>
      <c r="B20" s="71"/>
      <c r="C20" s="35"/>
      <c r="D20" s="86">
        <v>133.69999999999999</v>
      </c>
      <c r="E20" s="86">
        <v>0</v>
      </c>
      <c r="F20" s="86">
        <v>-0.8</v>
      </c>
      <c r="G20" s="86">
        <v>0</v>
      </c>
      <c r="H20" s="86">
        <v>816.3</v>
      </c>
      <c r="I20" s="86">
        <v>0</v>
      </c>
      <c r="J20" s="86">
        <v>418.2</v>
      </c>
      <c r="K20" s="86">
        <v>0</v>
      </c>
      <c r="L20" s="86">
        <v>-8</v>
      </c>
      <c r="M20" s="86"/>
      <c r="N20" s="87">
        <f>SUM(D20:L20)</f>
        <v>1359.3999999999999</v>
      </c>
      <c r="O20" s="57"/>
    </row>
    <row r="21" spans="1:15" ht="11.45" customHeight="1">
      <c r="A21" s="71"/>
      <c r="B21" s="73" t="s">
        <v>279</v>
      </c>
      <c r="C21" s="35"/>
      <c r="D21" s="86">
        <v>0</v>
      </c>
      <c r="E21" s="86"/>
      <c r="F21" s="86">
        <v>0</v>
      </c>
      <c r="G21" s="86"/>
      <c r="H21" s="86">
        <v>0</v>
      </c>
      <c r="I21" s="86"/>
      <c r="J21" s="88">
        <v>-523.4</v>
      </c>
      <c r="K21" s="86"/>
      <c r="L21" s="86"/>
      <c r="M21" s="86"/>
      <c r="N21" s="89">
        <f>SUM(D21:L21)</f>
        <v>-523.4</v>
      </c>
      <c r="O21" s="57"/>
    </row>
    <row r="22" spans="1:15" ht="11.45" customHeight="1">
      <c r="A22" s="72"/>
      <c r="B22" s="73" t="s">
        <v>280</v>
      </c>
      <c r="C22" s="37"/>
      <c r="D22" s="88">
        <v>0</v>
      </c>
      <c r="E22" s="88"/>
      <c r="F22" s="88">
        <v>0</v>
      </c>
      <c r="G22" s="88"/>
      <c r="H22" s="88">
        <v>0</v>
      </c>
      <c r="I22" s="88"/>
      <c r="J22" s="88">
        <v>0.4</v>
      </c>
      <c r="K22" s="88"/>
      <c r="L22" s="88">
        <v>3.2</v>
      </c>
      <c r="M22" s="88"/>
      <c r="N22" s="89">
        <f>SUM(D22:L22)</f>
        <v>3.6</v>
      </c>
      <c r="O22" s="57"/>
    </row>
    <row r="23" spans="1:15" ht="11.45" customHeight="1">
      <c r="A23" s="72"/>
      <c r="B23" s="73" t="s">
        <v>220</v>
      </c>
      <c r="C23" s="37"/>
      <c r="D23" s="88">
        <v>4.8</v>
      </c>
      <c r="E23" s="88">
        <v>0</v>
      </c>
      <c r="F23" s="88">
        <v>0</v>
      </c>
      <c r="G23" s="88"/>
      <c r="H23" s="88">
        <v>30.6</v>
      </c>
      <c r="I23" s="88"/>
      <c r="J23" s="88">
        <v>0</v>
      </c>
      <c r="K23" s="88"/>
      <c r="L23" s="88">
        <v>0</v>
      </c>
      <c r="M23" s="88"/>
      <c r="N23" s="89">
        <f>SUM(D23:L23)</f>
        <v>35.4</v>
      </c>
      <c r="O23" s="57"/>
    </row>
    <row r="24" spans="1:15" ht="11.45" customHeight="1">
      <c r="A24" s="72"/>
      <c r="B24" s="73" t="s">
        <v>217</v>
      </c>
      <c r="C24" s="37"/>
      <c r="D24" s="88"/>
      <c r="E24" s="88"/>
      <c r="F24" s="88">
        <v>0.8</v>
      </c>
      <c r="G24" s="88"/>
      <c r="H24" s="88">
        <v>4.5</v>
      </c>
      <c r="I24" s="88"/>
      <c r="J24" s="88">
        <v>-0.8</v>
      </c>
      <c r="K24" s="88"/>
      <c r="L24" s="88"/>
      <c r="M24" s="88"/>
      <c r="N24" s="89">
        <f>SUM(D24:L24)</f>
        <v>4.5</v>
      </c>
      <c r="O24" s="57"/>
    </row>
    <row r="25" spans="1:15" ht="11.45" customHeight="1">
      <c r="A25" s="75" t="s">
        <v>294</v>
      </c>
      <c r="B25" s="75"/>
      <c r="C25" s="71"/>
      <c r="D25" s="90">
        <f t="shared" ref="D25:N25" si="1">SUM(D20:D24)</f>
        <v>138.5</v>
      </c>
      <c r="E25" s="90">
        <f t="shared" si="1"/>
        <v>0</v>
      </c>
      <c r="F25" s="90">
        <f t="shared" si="1"/>
        <v>0</v>
      </c>
      <c r="G25" s="90">
        <f t="shared" si="1"/>
        <v>0</v>
      </c>
      <c r="H25" s="90">
        <f t="shared" si="1"/>
        <v>851.4</v>
      </c>
      <c r="I25" s="90">
        <f t="shared" si="1"/>
        <v>0</v>
      </c>
      <c r="J25" s="90">
        <f t="shared" si="1"/>
        <v>-105.59999999999998</v>
      </c>
      <c r="K25" s="90">
        <f t="shared" si="1"/>
        <v>0</v>
      </c>
      <c r="L25" s="90">
        <f t="shared" si="1"/>
        <v>-4.8</v>
      </c>
      <c r="M25" s="90">
        <f t="shared" si="1"/>
        <v>0</v>
      </c>
      <c r="N25" s="90">
        <f t="shared" si="1"/>
        <v>879.49999999999989</v>
      </c>
      <c r="O25" s="57"/>
    </row>
    <row r="26" spans="1:15" ht="16.5" customHeight="1">
      <c r="A26" s="71"/>
      <c r="B26" s="71"/>
      <c r="C26" s="7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57"/>
    </row>
    <row r="27" spans="1:15" ht="11.45" customHeight="1">
      <c r="A27" s="246" t="s">
        <v>229</v>
      </c>
      <c r="B27" s="35"/>
      <c r="C27" s="35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1.45" customHeight="1">
      <c r="A28" s="39" t="s">
        <v>0</v>
      </c>
      <c r="B28" s="39"/>
      <c r="C28" s="39"/>
      <c r="D28" s="416" t="s">
        <v>78</v>
      </c>
      <c r="E28" s="416"/>
      <c r="F28" s="416"/>
      <c r="G28" s="416"/>
      <c r="H28" s="416"/>
      <c r="I28" s="416"/>
      <c r="J28" s="416"/>
      <c r="K28" s="416"/>
      <c r="L28" s="416"/>
      <c r="M28" s="77"/>
      <c r="N28" s="77"/>
      <c r="O28" s="39"/>
    </row>
    <row r="29" spans="1:15" ht="11.45" customHeight="1">
      <c r="A29" s="30"/>
      <c r="B29" s="30"/>
      <c r="C29" s="31"/>
      <c r="D29" s="78" t="s">
        <v>218</v>
      </c>
      <c r="E29" s="78"/>
      <c r="F29" s="79" t="s">
        <v>53</v>
      </c>
      <c r="G29" s="79"/>
      <c r="H29" s="78" t="s">
        <v>52</v>
      </c>
      <c r="I29" s="80"/>
      <c r="J29" s="78"/>
      <c r="K29" s="78" t="s">
        <v>0</v>
      </c>
      <c r="L29" s="79" t="s">
        <v>105</v>
      </c>
      <c r="M29" s="79"/>
      <c r="N29" s="79"/>
      <c r="O29" s="44"/>
    </row>
    <row r="30" spans="1:15" ht="11.45" customHeight="1">
      <c r="A30" s="30"/>
      <c r="B30" s="30"/>
      <c r="C30" s="31"/>
      <c r="D30" s="81" t="s">
        <v>45</v>
      </c>
      <c r="E30" s="81"/>
      <c r="F30" s="79" t="s">
        <v>50</v>
      </c>
      <c r="G30" s="79"/>
      <c r="H30" s="78" t="s">
        <v>49</v>
      </c>
      <c r="I30" s="80"/>
      <c r="J30" s="78" t="s">
        <v>51</v>
      </c>
      <c r="K30" s="78" t="s">
        <v>0</v>
      </c>
      <c r="L30" s="79" t="s">
        <v>277</v>
      </c>
      <c r="M30" s="79"/>
      <c r="N30" s="79" t="s">
        <v>47</v>
      </c>
      <c r="O30" s="44"/>
    </row>
    <row r="31" spans="1:15" ht="11.45" customHeight="1">
      <c r="A31" s="76" t="s">
        <v>94</v>
      </c>
      <c r="B31" s="42"/>
      <c r="C31" s="31"/>
      <c r="D31" s="82" t="s">
        <v>46</v>
      </c>
      <c r="E31" s="83"/>
      <c r="F31" s="82" t="s">
        <v>46</v>
      </c>
      <c r="G31" s="84"/>
      <c r="H31" s="82" t="s">
        <v>45</v>
      </c>
      <c r="I31" s="84"/>
      <c r="J31" s="85" t="s">
        <v>48</v>
      </c>
      <c r="K31" s="83" t="s">
        <v>0</v>
      </c>
      <c r="L31" s="82" t="s">
        <v>278</v>
      </c>
      <c r="M31" s="84"/>
      <c r="N31" s="82" t="s">
        <v>44</v>
      </c>
      <c r="O31" s="43"/>
    </row>
    <row r="32" spans="1:15" ht="14.25" customHeight="1">
      <c r="A32" s="71" t="s">
        <v>230</v>
      </c>
      <c r="B32" s="71"/>
      <c r="C32" s="71"/>
      <c r="D32" s="86">
        <v>138.5</v>
      </c>
      <c r="E32" s="86">
        <v>0</v>
      </c>
      <c r="F32" s="86">
        <v>0</v>
      </c>
      <c r="G32" s="86">
        <v>0</v>
      </c>
      <c r="H32" s="86">
        <v>851.4</v>
      </c>
      <c r="I32" s="86">
        <v>0</v>
      </c>
      <c r="J32" s="86">
        <v>-105.6</v>
      </c>
      <c r="K32" s="86">
        <v>0</v>
      </c>
      <c r="L32" s="86">
        <v>-4.8</v>
      </c>
      <c r="M32" s="87"/>
      <c r="N32" s="87">
        <f>SUM(D32:L32)</f>
        <v>879.5</v>
      </c>
      <c r="O32" s="57"/>
    </row>
    <row r="33" spans="1:15" ht="11.45" customHeight="1">
      <c r="A33" s="72"/>
      <c r="B33" s="73" t="s">
        <v>279</v>
      </c>
      <c r="C33" s="72"/>
      <c r="D33" s="89">
        <v>0</v>
      </c>
      <c r="E33" s="89"/>
      <c r="F33" s="89">
        <v>0</v>
      </c>
      <c r="G33" s="89"/>
      <c r="H33" s="89">
        <v>0</v>
      </c>
      <c r="I33" s="89"/>
      <c r="J33" s="89">
        <f>+'IS &amp; OCI'!F23</f>
        <v>-40.010999999999939</v>
      </c>
      <c r="K33" s="89"/>
      <c r="L33" s="89"/>
      <c r="M33" s="89"/>
      <c r="N33" s="89">
        <f>SUM(D33:L33)</f>
        <v>-40.010999999999939</v>
      </c>
      <c r="O33" s="55"/>
    </row>
    <row r="34" spans="1:15" ht="11.45" customHeight="1">
      <c r="A34" s="72"/>
      <c r="B34" s="73" t="s">
        <v>280</v>
      </c>
      <c r="C34" s="72"/>
      <c r="D34" s="89"/>
      <c r="E34" s="89"/>
      <c r="F34" s="89"/>
      <c r="G34" s="89"/>
      <c r="H34" s="89"/>
      <c r="I34" s="89"/>
      <c r="J34" s="89">
        <v>0.2</v>
      </c>
      <c r="K34" s="89"/>
      <c r="L34" s="89">
        <v>2.2000000000000002</v>
      </c>
      <c r="M34" s="89"/>
      <c r="N34" s="89">
        <f>SUM(D34:L34)</f>
        <v>2.4000000000000004</v>
      </c>
      <c r="O34" s="55"/>
    </row>
    <row r="35" spans="1:15" ht="11.45" customHeight="1">
      <c r="A35" s="72"/>
      <c r="B35" s="73" t="s">
        <v>220</v>
      </c>
      <c r="C35" s="37"/>
      <c r="D35" s="88"/>
      <c r="E35" s="88"/>
      <c r="F35" s="88">
        <v>0</v>
      </c>
      <c r="G35" s="88"/>
      <c r="H35" s="88"/>
      <c r="I35" s="88"/>
      <c r="J35" s="88">
        <v>0</v>
      </c>
      <c r="K35" s="88"/>
      <c r="L35" s="88">
        <v>0</v>
      </c>
      <c r="M35" s="88"/>
      <c r="N35" s="89">
        <f t="shared" ref="N35" si="2">SUM(D35:L35)</f>
        <v>0</v>
      </c>
      <c r="O35" s="64"/>
    </row>
    <row r="36" spans="1:15" ht="11.45" customHeight="1">
      <c r="A36" s="72"/>
      <c r="B36" s="72" t="s">
        <v>217</v>
      </c>
      <c r="C36" s="72"/>
      <c r="D36" s="89">
        <v>0</v>
      </c>
      <c r="E36" s="89"/>
      <c r="F36" s="89"/>
      <c r="G36" s="89"/>
      <c r="H36" s="89"/>
      <c r="I36" s="89" t="s">
        <v>0</v>
      </c>
      <c r="J36" s="89">
        <v>0.6</v>
      </c>
      <c r="K36" s="89"/>
      <c r="L36" s="89">
        <v>0</v>
      </c>
      <c r="M36" s="89"/>
      <c r="N36" s="89">
        <f t="shared" ref="N36:N37" si="3">SUM(D36:L36)</f>
        <v>0.6</v>
      </c>
      <c r="O36" s="64"/>
    </row>
    <row r="37" spans="1:15" ht="11.45" customHeight="1">
      <c r="A37" s="36"/>
      <c r="B37" s="72" t="s">
        <v>276</v>
      </c>
      <c r="C37" s="36"/>
      <c r="D37" s="36"/>
      <c r="E37" s="36"/>
      <c r="F37" s="36"/>
      <c r="G37" s="36"/>
      <c r="H37" s="36"/>
      <c r="I37" s="36"/>
      <c r="J37" s="89">
        <v>-75.3</v>
      </c>
      <c r="K37" s="36"/>
      <c r="L37" s="89"/>
      <c r="M37" s="36"/>
      <c r="N37" s="89">
        <f t="shared" si="3"/>
        <v>-75.3</v>
      </c>
      <c r="O37" s="55"/>
    </row>
    <row r="38" spans="1:15" ht="14.25" customHeight="1">
      <c r="A38" s="75" t="s">
        <v>231</v>
      </c>
      <c r="B38" s="75"/>
      <c r="C38" s="71"/>
      <c r="D38" s="90">
        <f t="shared" ref="D38:I38" si="4">SUM(D32:D36)</f>
        <v>138.5</v>
      </c>
      <c r="E38" s="90">
        <f t="shared" si="4"/>
        <v>0</v>
      </c>
      <c r="F38" s="90">
        <f t="shared" si="4"/>
        <v>0</v>
      </c>
      <c r="G38" s="90">
        <f t="shared" si="4"/>
        <v>0</v>
      </c>
      <c r="H38" s="90">
        <f t="shared" si="4"/>
        <v>851.4</v>
      </c>
      <c r="I38" s="90">
        <f t="shared" si="4"/>
        <v>0</v>
      </c>
      <c r="J38" s="90">
        <f>SUM(J32:J37)</f>
        <v>-220.11099999999993</v>
      </c>
      <c r="K38" s="90"/>
      <c r="L38" s="90">
        <f>SUM(L32:L37)</f>
        <v>-2.5999999999999996</v>
      </c>
      <c r="M38" s="87"/>
      <c r="N38" s="90">
        <f>SUM(D38:L38)</f>
        <v>767.18899999999996</v>
      </c>
      <c r="O38" s="57"/>
    </row>
    <row r="39" spans="1:15" ht="11.45" customHeight="1">
      <c r="A39" s="301"/>
      <c r="B39" s="71"/>
      <c r="C39" s="71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</row>
  </sheetData>
  <mergeCells count="4">
    <mergeCell ref="D4:L4"/>
    <mergeCell ref="D28:L28"/>
    <mergeCell ref="A1:N1"/>
    <mergeCell ref="D16:L16"/>
  </mergeCells>
  <pageMargins left="0.5" right="0.25" top="0.39369999999999999" bottom="0.25" header="0.31490000000000001" footer="0.23619999999999999"/>
  <pageSetup scale="86" orientation="portrait" r:id="rId1"/>
  <ignoredErrors>
    <ignoredError sqref="J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34"/>
  <sheetViews>
    <sheetView showGridLines="0" zoomScale="110" zoomScaleNormal="110" zoomScaleSheetLayoutView="80" workbookViewId="0">
      <selection activeCell="B1" sqref="B1"/>
    </sheetView>
  </sheetViews>
  <sheetFormatPr defaultColWidth="9.140625" defaultRowHeight="12.75"/>
  <cols>
    <col min="1" max="1" width="2.5703125" customWidth="1"/>
    <col min="2" max="2" width="59.140625" customWidth="1"/>
    <col min="3" max="3" width="1.7109375" customWidth="1"/>
    <col min="4" max="4" width="10.7109375" customWidth="1"/>
    <col min="5" max="5" width="1.7109375" customWidth="1"/>
    <col min="6" max="6" width="11.7109375" customWidth="1"/>
    <col min="7" max="7" width="1.7109375" customWidth="1"/>
    <col min="8" max="8" width="12.140625" customWidth="1"/>
    <col min="9" max="9" width="1.7109375" customWidth="1"/>
    <col min="10" max="10" width="13.7109375" customWidth="1"/>
  </cols>
  <sheetData>
    <row r="1" spans="1:10" ht="18.75">
      <c r="A1" s="245" t="s">
        <v>232</v>
      </c>
      <c r="B1" s="244"/>
      <c r="C1" s="244"/>
      <c r="D1" s="244"/>
      <c r="E1" s="244"/>
      <c r="F1" s="244"/>
      <c r="G1" s="244"/>
      <c r="H1" s="244"/>
      <c r="I1" s="244"/>
      <c r="J1" s="310"/>
    </row>
    <row r="2" spans="1:10" ht="13.5" customHeight="1" thickBot="1">
      <c r="A2" s="117" t="s">
        <v>0</v>
      </c>
      <c r="B2" s="117"/>
      <c r="C2" s="117"/>
      <c r="D2" s="117"/>
      <c r="E2" s="117"/>
      <c r="F2" s="131"/>
      <c r="G2" s="131"/>
      <c r="H2" s="132"/>
      <c r="I2" s="117"/>
      <c r="J2" s="117"/>
    </row>
    <row r="3" spans="1:10" ht="11.25" customHeight="1">
      <c r="A3" s="218"/>
      <c r="B3" s="218"/>
      <c r="C3" s="218"/>
      <c r="D3" s="218"/>
      <c r="E3" s="218"/>
      <c r="F3" s="219"/>
      <c r="G3" s="219"/>
      <c r="H3" s="220"/>
      <c r="I3" s="218"/>
      <c r="J3" s="312"/>
    </row>
    <row r="4" spans="1:10" ht="11.25" customHeight="1">
      <c r="A4" s="218"/>
      <c r="B4" s="218"/>
      <c r="C4" s="218"/>
      <c r="D4" s="218"/>
      <c r="E4" s="218"/>
      <c r="F4" s="219"/>
      <c r="G4" s="219"/>
      <c r="H4" s="220"/>
      <c r="I4" s="218"/>
      <c r="J4" s="312"/>
    </row>
    <row r="5" spans="1:10" ht="14.25" customHeight="1" thickBot="1">
      <c r="A5" s="222" t="s">
        <v>201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1.25" customHeight="1">
      <c r="A6" s="148"/>
      <c r="B6" s="148"/>
      <c r="C6" s="148"/>
      <c r="D6" s="148"/>
      <c r="E6" s="148"/>
      <c r="F6" s="421" t="s">
        <v>5</v>
      </c>
      <c r="G6" s="421"/>
      <c r="H6" s="421"/>
      <c r="I6" s="148"/>
      <c r="J6" s="77" t="s">
        <v>20</v>
      </c>
    </row>
    <row r="7" spans="1:10" ht="11.25" customHeight="1">
      <c r="A7" s="148"/>
      <c r="B7" s="148"/>
      <c r="C7" s="148"/>
      <c r="D7" s="148"/>
      <c r="E7" s="148"/>
      <c r="F7" s="418" t="s">
        <v>226</v>
      </c>
      <c r="G7" s="418"/>
      <c r="H7" s="418"/>
      <c r="I7" s="148"/>
      <c r="J7" s="77" t="s">
        <v>1</v>
      </c>
    </row>
    <row r="8" spans="1:10" ht="11.25" customHeight="1">
      <c r="A8" s="150" t="s">
        <v>153</v>
      </c>
      <c r="B8" s="151"/>
      <c r="C8" s="151"/>
      <c r="D8" s="151"/>
      <c r="E8" s="148"/>
      <c r="F8" s="201">
        <v>2018</v>
      </c>
      <c r="G8" s="152"/>
      <c r="H8" s="153">
        <v>2017</v>
      </c>
      <c r="I8" s="148"/>
      <c r="J8" s="247">
        <v>2017</v>
      </c>
    </row>
    <row r="9" spans="1:10" ht="11.25" customHeight="1">
      <c r="A9" s="149" t="s">
        <v>0</v>
      </c>
      <c r="B9" s="73" t="s">
        <v>154</v>
      </c>
      <c r="C9" s="73"/>
      <c r="D9" s="73"/>
      <c r="E9" s="148"/>
      <c r="F9" s="154">
        <f>+'Note 2 Revenue table'!H16</f>
        <v>201.34300000000002</v>
      </c>
      <c r="G9" s="97"/>
      <c r="H9" s="154">
        <v>154.80000000000001</v>
      </c>
      <c r="I9" s="148"/>
      <c r="J9" s="316">
        <v>838.8</v>
      </c>
    </row>
    <row r="10" spans="1:10" ht="11.25" customHeight="1">
      <c r="A10" s="148"/>
      <c r="B10" s="72" t="s">
        <v>289</v>
      </c>
      <c r="C10" s="72"/>
      <c r="D10" s="72"/>
      <c r="E10" s="148"/>
      <c r="F10" s="228">
        <f>'IS &amp; OCI'!F17</f>
        <v>-7.29099999999994</v>
      </c>
      <c r="G10" s="155"/>
      <c r="H10" s="154">
        <v>-93.7</v>
      </c>
      <c r="I10" s="148"/>
      <c r="J10" s="316">
        <v>-383.6</v>
      </c>
    </row>
    <row r="11" spans="1:10" ht="11.25" customHeight="1">
      <c r="A11" s="240"/>
      <c r="B11" s="72" t="s">
        <v>171</v>
      </c>
      <c r="C11" s="72"/>
      <c r="D11" s="72"/>
      <c r="E11" s="148"/>
      <c r="F11" s="228">
        <f>'IS &amp; OCI'!F21</f>
        <v>-29.61099999999994</v>
      </c>
      <c r="G11" s="155"/>
      <c r="H11" s="154">
        <v>-103</v>
      </c>
      <c r="I11" s="148"/>
      <c r="J11" s="316">
        <v>-468.1</v>
      </c>
    </row>
    <row r="12" spans="1:10" ht="11.25" customHeight="1">
      <c r="A12" s="148"/>
      <c r="B12" s="72" t="s">
        <v>173</v>
      </c>
      <c r="C12" s="72"/>
      <c r="D12" s="72"/>
      <c r="E12" s="148"/>
      <c r="F12" s="228">
        <f>'IS &amp; OCI'!F23</f>
        <v>-40.010999999999939</v>
      </c>
      <c r="G12" s="155"/>
      <c r="H12" s="154">
        <v>-106.5</v>
      </c>
      <c r="I12" s="148"/>
      <c r="J12" s="316">
        <v>-523.4</v>
      </c>
    </row>
    <row r="13" spans="1:10" ht="11.25" customHeight="1">
      <c r="A13" s="148"/>
      <c r="B13" s="72" t="s">
        <v>155</v>
      </c>
      <c r="C13" s="72"/>
      <c r="D13" s="72"/>
      <c r="E13" s="148"/>
      <c r="F13" s="242">
        <f>F252</f>
        <v>-0.12</v>
      </c>
      <c r="G13" s="221"/>
      <c r="H13" s="242">
        <v>-0.32</v>
      </c>
      <c r="I13" s="148"/>
      <c r="J13" s="320">
        <v>-1.55</v>
      </c>
    </row>
    <row r="14" spans="1:10" ht="11.25" customHeight="1">
      <c r="A14" s="148"/>
      <c r="B14" s="72" t="s">
        <v>146</v>
      </c>
      <c r="C14" s="72"/>
      <c r="D14" s="72"/>
      <c r="E14" s="148"/>
      <c r="F14" s="228">
        <f>CF!E19</f>
        <v>73.438000000000059</v>
      </c>
      <c r="G14" s="155"/>
      <c r="H14" s="154">
        <v>30</v>
      </c>
      <c r="I14" s="148"/>
      <c r="J14" s="316">
        <v>281.8</v>
      </c>
    </row>
    <row r="15" spans="1:10" ht="11.25" customHeight="1">
      <c r="A15" s="148"/>
      <c r="B15" s="72" t="s">
        <v>156</v>
      </c>
      <c r="C15" s="72"/>
      <c r="D15" s="72"/>
      <c r="E15" s="148"/>
      <c r="F15" s="154">
        <f>-CF!E20</f>
        <v>53.7</v>
      </c>
      <c r="G15" s="155"/>
      <c r="H15" s="154">
        <v>33.6</v>
      </c>
      <c r="I15" s="148"/>
      <c r="J15" s="316">
        <v>213.4</v>
      </c>
    </row>
    <row r="16" spans="1:10" ht="11.25" customHeight="1">
      <c r="A16" s="148"/>
      <c r="B16" s="72" t="s">
        <v>157</v>
      </c>
      <c r="C16" s="72"/>
      <c r="D16" s="72"/>
      <c r="E16" s="148"/>
      <c r="F16" s="228">
        <f>F163</f>
        <v>4</v>
      </c>
      <c r="G16" s="235"/>
      <c r="H16" s="154">
        <v>101.6</v>
      </c>
      <c r="I16" s="225"/>
      <c r="J16" s="319">
        <v>154.5</v>
      </c>
    </row>
    <row r="17" spans="1:10" ht="11.25" customHeight="1">
      <c r="A17" s="148"/>
      <c r="B17" s="72" t="s">
        <v>158</v>
      </c>
      <c r="C17" s="72"/>
      <c r="D17" s="72"/>
      <c r="E17" s="148"/>
      <c r="F17" s="154">
        <f>BS!G20</f>
        <v>2501.9400000000005</v>
      </c>
      <c r="G17" s="155"/>
      <c r="H17" s="154">
        <v>2824.3</v>
      </c>
      <c r="I17" s="148"/>
      <c r="J17" s="316">
        <v>2482.8000000000002</v>
      </c>
    </row>
    <row r="18" spans="1:10" ht="11.25" customHeight="1">
      <c r="A18" s="148"/>
      <c r="B18" s="72" t="s">
        <v>2</v>
      </c>
      <c r="C18" s="72"/>
      <c r="D18" s="72"/>
      <c r="E18" s="148"/>
      <c r="F18" s="270">
        <f>BS!G7</f>
        <v>38.429000000000002</v>
      </c>
      <c r="G18" s="155"/>
      <c r="H18" s="270">
        <v>38.799999999999997</v>
      </c>
      <c r="I18" s="148"/>
      <c r="J18" s="316">
        <v>47.3</v>
      </c>
    </row>
    <row r="19" spans="1:10" ht="11.25" customHeight="1">
      <c r="A19" s="148"/>
      <c r="B19" s="72" t="s">
        <v>159</v>
      </c>
      <c r="C19" s="72"/>
      <c r="D19" s="72"/>
      <c r="E19" s="148"/>
      <c r="F19" s="359">
        <f>-F243</f>
        <v>1150.8999999999999</v>
      </c>
      <c r="G19" s="155"/>
      <c r="H19" s="270">
        <v>1093.2</v>
      </c>
      <c r="I19" s="148"/>
      <c r="J19" s="316">
        <v>1139.4000000000001</v>
      </c>
    </row>
    <row r="20" spans="1:10" ht="11.25" customHeight="1">
      <c r="A20" s="148"/>
      <c r="B20" s="72"/>
      <c r="C20" s="72"/>
      <c r="D20" s="72"/>
      <c r="E20" s="148"/>
      <c r="F20" s="359"/>
      <c r="G20" s="155"/>
      <c r="H20" s="270"/>
      <c r="I20" s="148"/>
      <c r="J20" s="316"/>
    </row>
    <row r="21" spans="1:10" ht="11.25" customHeight="1">
      <c r="A21" s="148"/>
      <c r="B21" s="71" t="s">
        <v>234</v>
      </c>
      <c r="C21" s="72"/>
      <c r="D21" s="72"/>
      <c r="E21" s="148"/>
      <c r="F21" s="359"/>
      <c r="G21" s="155"/>
      <c r="H21" s="270"/>
      <c r="I21" s="148"/>
      <c r="J21" s="316"/>
    </row>
    <row r="22" spans="1:10" ht="11.25" customHeight="1">
      <c r="A22" s="148"/>
      <c r="B22" s="72" t="s">
        <v>241</v>
      </c>
      <c r="C22" s="72"/>
      <c r="D22" s="72"/>
      <c r="E22" s="148"/>
      <c r="F22" s="154">
        <f>+'Note 1 Segment table'!D7</f>
        <v>197.79300000000001</v>
      </c>
      <c r="G22" s="155"/>
      <c r="H22" s="154">
        <f>+'Note 2 Revenue table'!F16</f>
        <v>154.79999999999998</v>
      </c>
      <c r="I22" s="148"/>
      <c r="J22" s="316">
        <f>+'Note 2 Revenue table'!K16</f>
        <v>838.80000000000007</v>
      </c>
    </row>
    <row r="23" spans="1:10" ht="11.25" customHeight="1">
      <c r="A23" s="148"/>
      <c r="B23" s="72" t="s">
        <v>242</v>
      </c>
      <c r="C23" s="72"/>
      <c r="D23" s="72"/>
      <c r="E23" s="148"/>
      <c r="F23" s="154">
        <f>+SUM('Note 1 Segment table'!D7:D11)</f>
        <v>92.339000000000027</v>
      </c>
      <c r="G23" s="155"/>
      <c r="H23" s="154">
        <f>+SUM('Note 1 Segment table'!E7:E11)</f>
        <v>30.100000000000009</v>
      </c>
      <c r="I23" s="148"/>
      <c r="J23" s="316">
        <f>+SUM('IS &amp; OCI'!J7:J11)</f>
        <v>374.09999999999991</v>
      </c>
    </row>
    <row r="24" spans="1:10" ht="11.25" customHeight="1">
      <c r="A24" s="148"/>
      <c r="B24" s="74" t="s">
        <v>243</v>
      </c>
      <c r="C24" s="74"/>
      <c r="D24" s="74"/>
      <c r="E24" s="151"/>
      <c r="F24" s="156">
        <f>+'Note 1 Segment table'!D14</f>
        <v>-22.694999999999972</v>
      </c>
      <c r="G24" s="223"/>
      <c r="H24" s="156">
        <f>+'Note 1 Segment table'!E14</f>
        <v>-83.5</v>
      </c>
      <c r="I24" s="151"/>
      <c r="J24" s="318">
        <v>-147.1</v>
      </c>
    </row>
    <row r="25" spans="1:10" ht="11.25" customHeight="1">
      <c r="A25" s="148"/>
      <c r="B25" s="72"/>
      <c r="C25" s="72"/>
      <c r="D25" s="72"/>
      <c r="E25" s="148"/>
      <c r="F25" s="359"/>
      <c r="G25" s="155"/>
      <c r="H25" s="270"/>
      <c r="I25" s="148"/>
      <c r="J25" s="316"/>
    </row>
    <row r="26" spans="1:10" ht="12.75" customHeight="1">
      <c r="A26" s="250"/>
      <c r="B26" s="251"/>
      <c r="C26" s="251"/>
      <c r="D26" s="251"/>
      <c r="E26" s="145"/>
      <c r="F26" s="145"/>
      <c r="G26" s="145"/>
      <c r="H26" s="145"/>
      <c r="I26" s="145"/>
      <c r="J26" s="145"/>
    </row>
    <row r="27" spans="1:10" ht="15" customHeight="1">
      <c r="A27" s="252" t="s">
        <v>298</v>
      </c>
      <c r="B27" s="251"/>
      <c r="C27" s="251"/>
      <c r="D27" s="251"/>
      <c r="E27" s="145"/>
      <c r="F27" s="145"/>
      <c r="G27" s="145"/>
      <c r="H27" s="145"/>
      <c r="I27" s="145"/>
      <c r="J27" s="145"/>
    </row>
    <row r="28" spans="1:10" ht="15" customHeight="1">
      <c r="B28" s="410" t="s">
        <v>299</v>
      </c>
    </row>
    <row r="29" spans="1:10" ht="15" customHeight="1">
      <c r="A29" s="252"/>
      <c r="B29" s="251"/>
      <c r="C29" s="251"/>
      <c r="D29" s="251"/>
      <c r="E29" s="145"/>
      <c r="F29" s="145"/>
      <c r="G29" s="145"/>
      <c r="H29" s="145"/>
      <c r="I29" s="145"/>
      <c r="J29" s="145"/>
    </row>
    <row r="30" spans="1:10" ht="18" customHeight="1">
      <c r="A30" s="252" t="s">
        <v>244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ht="18" customHeight="1">
      <c r="A31" s="252"/>
      <c r="B31" s="145"/>
      <c r="C31" s="145"/>
      <c r="D31" s="145"/>
      <c r="E31" s="145"/>
      <c r="F31" s="145"/>
      <c r="G31" s="145"/>
      <c r="H31" s="145"/>
      <c r="I31" s="145"/>
      <c r="J31" s="145"/>
    </row>
    <row r="32" spans="1:10" ht="18" customHeight="1">
      <c r="A32" s="252"/>
      <c r="B32" s="410" t="s">
        <v>300</v>
      </c>
      <c r="C32" s="145"/>
      <c r="D32" s="145"/>
      <c r="E32" s="145"/>
      <c r="F32" s="145"/>
      <c r="G32" s="145"/>
      <c r="H32" s="145"/>
      <c r="I32" s="145"/>
      <c r="J32" s="145"/>
    </row>
    <row r="33" spans="1:10" ht="18" customHeight="1">
      <c r="A33" s="252"/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1.45" customHeight="1">
      <c r="A34" s="148"/>
      <c r="B34" s="148"/>
      <c r="C34" s="148"/>
      <c r="D34" s="148"/>
      <c r="E34" s="148"/>
      <c r="F34" s="272"/>
      <c r="G34" s="273"/>
      <c r="H34" s="157"/>
      <c r="I34" s="148"/>
      <c r="J34" s="148"/>
    </row>
    <row r="35" spans="1:10" ht="11.45" customHeight="1" thickBot="1">
      <c r="A35" s="147" t="s">
        <v>166</v>
      </c>
      <c r="B35" s="147"/>
      <c r="C35" s="147"/>
      <c r="D35" s="147"/>
      <c r="E35" s="147"/>
      <c r="F35" s="274"/>
      <c r="G35" s="147"/>
      <c r="H35" s="147"/>
      <c r="I35" s="147"/>
      <c r="J35" s="147"/>
    </row>
    <row r="36" spans="1:10" ht="11.45" customHeight="1">
      <c r="A36" s="148"/>
      <c r="B36" s="148"/>
      <c r="C36" s="148"/>
      <c r="D36" s="148"/>
      <c r="E36" s="148"/>
      <c r="F36" s="417" t="s">
        <v>5</v>
      </c>
      <c r="G36" s="417"/>
      <c r="H36" s="417"/>
      <c r="I36" s="148"/>
      <c r="J36" s="77" t="s">
        <v>20</v>
      </c>
    </row>
    <row r="37" spans="1:10" ht="11.45" customHeight="1">
      <c r="A37" s="148"/>
      <c r="B37" s="148"/>
      <c r="C37" s="148"/>
      <c r="D37" s="148"/>
      <c r="E37" s="148"/>
      <c r="F37" s="418" t="s">
        <v>226</v>
      </c>
      <c r="G37" s="418"/>
      <c r="H37" s="418"/>
      <c r="I37" s="148"/>
      <c r="J37" s="77" t="s">
        <v>1</v>
      </c>
    </row>
    <row r="38" spans="1:10" ht="11.45" customHeight="1">
      <c r="A38" s="150" t="s">
        <v>0</v>
      </c>
      <c r="B38" s="151"/>
      <c r="C38" s="151"/>
      <c r="D38" s="151"/>
      <c r="E38" s="148"/>
      <c r="F38" s="201">
        <v>2018</v>
      </c>
      <c r="G38" s="152"/>
      <c r="H38" s="153">
        <v>2017</v>
      </c>
      <c r="I38" s="148"/>
      <c r="J38" s="247">
        <v>2017</v>
      </c>
    </row>
    <row r="39" spans="1:10" ht="12.75" customHeight="1">
      <c r="A39" s="149" t="s">
        <v>0</v>
      </c>
      <c r="B39" s="73" t="s">
        <v>137</v>
      </c>
      <c r="C39" s="73"/>
      <c r="D39" s="73"/>
      <c r="E39" s="148"/>
      <c r="F39" s="275">
        <v>0.36</v>
      </c>
      <c r="G39" s="276"/>
      <c r="H39" s="277">
        <v>0.53</v>
      </c>
      <c r="I39" s="148"/>
      <c r="J39" s="275">
        <v>0.41</v>
      </c>
    </row>
    <row r="40" spans="1:10" ht="11.45" customHeight="1">
      <c r="A40" s="149"/>
      <c r="B40" s="72" t="s">
        <v>138</v>
      </c>
      <c r="C40" s="72"/>
      <c r="D40" s="72"/>
      <c r="E40" s="148"/>
      <c r="F40" s="275">
        <v>0.31</v>
      </c>
      <c r="G40" s="278"/>
      <c r="H40" s="275">
        <v>0.21</v>
      </c>
      <c r="I40" s="148"/>
      <c r="J40" s="275">
        <v>0.31</v>
      </c>
    </row>
    <row r="41" spans="1:10" ht="11.45" customHeight="1">
      <c r="A41" s="149"/>
      <c r="B41" s="73" t="s">
        <v>139</v>
      </c>
      <c r="C41" s="73"/>
      <c r="D41" s="73"/>
      <c r="E41" s="148"/>
      <c r="F41" s="279">
        <v>0.04</v>
      </c>
      <c r="G41" s="280"/>
      <c r="H41" s="279">
        <v>0.1</v>
      </c>
      <c r="I41" s="148"/>
      <c r="J41" s="275">
        <v>0.11</v>
      </c>
    </row>
    <row r="42" spans="1:10" ht="11.45" customHeight="1">
      <c r="A42" s="148"/>
      <c r="B42" s="72" t="s">
        <v>140</v>
      </c>
      <c r="C42" s="72"/>
      <c r="D42" s="72"/>
      <c r="E42" s="148"/>
      <c r="F42" s="279">
        <v>0</v>
      </c>
      <c r="G42" s="280"/>
      <c r="H42" s="279">
        <v>0.05</v>
      </c>
      <c r="I42" s="148"/>
      <c r="J42" s="275">
        <v>0.03</v>
      </c>
    </row>
    <row r="43" spans="1:10" ht="11.45" customHeight="1">
      <c r="A43" s="151"/>
      <c r="B43" s="74" t="s">
        <v>162</v>
      </c>
      <c r="C43" s="74"/>
      <c r="D43" s="74"/>
      <c r="E43" s="148"/>
      <c r="F43" s="281">
        <v>0.28999999999999998</v>
      </c>
      <c r="G43" s="280"/>
      <c r="H43" s="281">
        <v>0.11</v>
      </c>
      <c r="I43" s="148"/>
      <c r="J43" s="281">
        <v>0.14000000000000001</v>
      </c>
    </row>
    <row r="44" spans="1:10" ht="11.45" customHeight="1">
      <c r="A44" s="148"/>
      <c r="B44" s="282" t="s">
        <v>167</v>
      </c>
      <c r="C44" s="283"/>
      <c r="D44" s="283"/>
      <c r="E44" s="148"/>
      <c r="F44" s="272"/>
      <c r="G44" s="273"/>
      <c r="H44" s="157"/>
      <c r="I44" s="148"/>
      <c r="J44" s="148"/>
    </row>
    <row r="45" spans="1:10" ht="11.45" customHeight="1">
      <c r="A45" s="148"/>
      <c r="B45" s="148"/>
      <c r="C45" s="148"/>
      <c r="D45" s="148"/>
      <c r="E45" s="148"/>
      <c r="F45" s="272"/>
      <c r="G45" s="273"/>
      <c r="H45" s="157"/>
      <c r="I45" s="148"/>
      <c r="J45" s="148"/>
    </row>
    <row r="46" spans="1:10" ht="15" customHeight="1">
      <c r="A46" s="252" t="s">
        <v>245</v>
      </c>
      <c r="B46" s="251"/>
      <c r="C46" s="251"/>
      <c r="D46" s="251"/>
      <c r="E46" s="145"/>
      <c r="F46" s="145"/>
      <c r="G46" s="145"/>
      <c r="H46" s="145"/>
      <c r="I46" s="145"/>
      <c r="J46" s="145"/>
    </row>
    <row r="47" spans="1:10" ht="11.45" customHeight="1" thickBot="1">
      <c r="A47" s="147"/>
      <c r="B47" s="147"/>
      <c r="C47" s="147"/>
      <c r="D47" s="147"/>
      <c r="E47" s="147"/>
      <c r="F47" s="274"/>
      <c r="G47" s="147"/>
      <c r="H47" s="147"/>
      <c r="I47" s="147"/>
      <c r="J47" s="147"/>
    </row>
    <row r="48" spans="1:10" ht="11.45" customHeight="1">
      <c r="A48" s="148"/>
      <c r="B48" s="148"/>
      <c r="C48" s="148"/>
      <c r="D48" s="148"/>
      <c r="E48" s="148"/>
      <c r="F48" s="417" t="s">
        <v>5</v>
      </c>
      <c r="G48" s="417"/>
      <c r="H48" s="417"/>
      <c r="I48" s="148"/>
      <c r="J48" s="77" t="s">
        <v>20</v>
      </c>
    </row>
    <row r="49" spans="1:10" ht="11.45" customHeight="1">
      <c r="A49" s="148"/>
      <c r="B49" s="148"/>
      <c r="C49" s="148"/>
      <c r="D49" s="148"/>
      <c r="E49" s="148"/>
      <c r="F49" s="418" t="s">
        <v>226</v>
      </c>
      <c r="G49" s="418"/>
      <c r="H49" s="418"/>
      <c r="I49" s="148"/>
      <c r="J49" s="77" t="s">
        <v>1</v>
      </c>
    </row>
    <row r="50" spans="1:10" ht="11.45" customHeight="1">
      <c r="A50" s="284" t="s">
        <v>93</v>
      </c>
      <c r="B50" s="285"/>
      <c r="C50" s="285"/>
      <c r="D50" s="285" t="s">
        <v>0</v>
      </c>
      <c r="E50" s="121"/>
      <c r="F50" s="285">
        <v>2018</v>
      </c>
      <c r="G50" s="121"/>
      <c r="H50" s="285">
        <v>2017</v>
      </c>
      <c r="I50" s="121"/>
      <c r="J50" s="314">
        <v>2017</v>
      </c>
    </row>
    <row r="51" spans="1:10" ht="11.45" customHeight="1">
      <c r="A51" s="286"/>
      <c r="B51" s="121"/>
      <c r="C51" s="121"/>
      <c r="D51" s="121"/>
      <c r="E51" s="121"/>
      <c r="F51" s="121"/>
      <c r="G51" s="121"/>
      <c r="H51" s="287"/>
      <c r="I51" s="121"/>
      <c r="J51" s="121"/>
    </row>
    <row r="52" spans="1:10" ht="11.45" customHeight="1">
      <c r="A52" s="112" t="s">
        <v>0</v>
      </c>
      <c r="B52" s="112" t="s">
        <v>179</v>
      </c>
      <c r="C52" s="113"/>
      <c r="D52" s="208"/>
      <c r="E52" s="113"/>
      <c r="F52" s="88">
        <v>-139.51499999999999</v>
      </c>
      <c r="G52" s="89"/>
      <c r="H52" s="88">
        <v>-145.80000000000001</v>
      </c>
      <c r="I52" s="113"/>
      <c r="J52" s="88">
        <v>-624.5</v>
      </c>
    </row>
    <row r="53" spans="1:10" ht="11.45" customHeight="1">
      <c r="A53" s="112" t="s">
        <v>0</v>
      </c>
      <c r="B53" s="112" t="s">
        <v>180</v>
      </c>
      <c r="C53" s="113"/>
      <c r="D53" s="209" t="s">
        <v>0</v>
      </c>
      <c r="E53" s="113"/>
      <c r="F53" s="88">
        <v>-4.4279999999999999</v>
      </c>
      <c r="G53" s="88"/>
      <c r="H53" s="88">
        <v>-6.7</v>
      </c>
      <c r="I53" s="113"/>
      <c r="J53" s="88">
        <v>-29.4</v>
      </c>
    </row>
    <row r="54" spans="1:10" ht="11.45" customHeight="1">
      <c r="A54" s="288" t="s">
        <v>0</v>
      </c>
      <c r="B54" s="288" t="s">
        <v>169</v>
      </c>
      <c r="C54" s="288"/>
      <c r="D54" s="289"/>
      <c r="E54" s="113"/>
      <c r="F54" s="88">
        <v>-16.895</v>
      </c>
      <c r="G54" s="88">
        <v>11</v>
      </c>
      <c r="H54" s="88">
        <v>-9</v>
      </c>
      <c r="I54" s="113"/>
      <c r="J54" s="88">
        <v>-36</v>
      </c>
    </row>
    <row r="55" spans="1:10" ht="11.45" customHeight="1">
      <c r="A55" s="191"/>
      <c r="B55" s="191" t="s">
        <v>177</v>
      </c>
      <c r="C55" s="191"/>
      <c r="D55" s="290"/>
      <c r="E55" s="191"/>
      <c r="F55" s="291">
        <f>SUM(F52:F54)</f>
        <v>-160.83799999999999</v>
      </c>
      <c r="G55" s="87"/>
      <c r="H55" s="291">
        <f>SUM(H52:H54)</f>
        <v>-161.5</v>
      </c>
      <c r="I55" s="191"/>
      <c r="J55" s="291">
        <f>SUM(J52:J54)-0.1</f>
        <v>-690</v>
      </c>
    </row>
    <row r="56" spans="1:10" ht="11.45" customHeight="1">
      <c r="A56" s="72" t="s">
        <v>0</v>
      </c>
      <c r="B56" s="72" t="s">
        <v>156</v>
      </c>
      <c r="C56" s="72"/>
      <c r="D56" s="72"/>
      <c r="E56" s="148"/>
      <c r="F56" s="88">
        <v>53.8</v>
      </c>
      <c r="G56" s="162"/>
      <c r="H56" s="88">
        <v>33.6</v>
      </c>
      <c r="I56" s="148"/>
      <c r="J56" s="88">
        <v>213.4</v>
      </c>
    </row>
    <row r="57" spans="1:10" ht="11.45" customHeight="1">
      <c r="A57" s="72" t="s">
        <v>0</v>
      </c>
      <c r="B57" s="72" t="s">
        <v>65</v>
      </c>
      <c r="C57" s="72"/>
      <c r="D57" s="72"/>
      <c r="E57" s="148"/>
      <c r="F57" s="89">
        <v>1.5840000000000001</v>
      </c>
      <c r="G57" s="162"/>
      <c r="H57" s="89">
        <v>3.2</v>
      </c>
      <c r="I57" s="148"/>
      <c r="J57" s="89">
        <v>11.8</v>
      </c>
    </row>
    <row r="58" spans="1:10" ht="11.45" customHeight="1">
      <c r="A58" s="256"/>
      <c r="B58" s="75" t="s">
        <v>199</v>
      </c>
      <c r="C58" s="75"/>
      <c r="D58" s="75"/>
      <c r="E58" s="255"/>
      <c r="F58" s="90">
        <f>SUM(F55:F57)</f>
        <v>-105.45399999999999</v>
      </c>
      <c r="G58" s="292"/>
      <c r="H58" s="90">
        <f>SUM(H55:H57)</f>
        <v>-124.7</v>
      </c>
      <c r="I58" s="255"/>
      <c r="J58" s="90">
        <f>SUM(J55:J57)+0.1</f>
        <v>-464.7</v>
      </c>
    </row>
    <row r="59" spans="1:10" ht="11.45" customHeight="1">
      <c r="A59" s="72"/>
      <c r="B59" s="72"/>
      <c r="C59" s="72"/>
      <c r="D59" s="72"/>
      <c r="E59" s="148"/>
      <c r="F59" s="88"/>
      <c r="G59" s="162"/>
      <c r="H59" s="88"/>
      <c r="I59" s="148"/>
      <c r="J59" s="148"/>
    </row>
    <row r="60" spans="1:10" ht="11.45" customHeight="1">
      <c r="A60" s="72"/>
      <c r="B60" s="72"/>
      <c r="C60" s="72"/>
      <c r="D60" s="72"/>
      <c r="E60" s="149"/>
      <c r="F60" s="158"/>
      <c r="G60" s="159"/>
      <c r="H60" s="158"/>
      <c r="I60" s="149"/>
      <c r="J60" s="149"/>
    </row>
    <row r="61" spans="1:10" ht="15" customHeight="1">
      <c r="A61" s="252" t="s">
        <v>246</v>
      </c>
      <c r="B61" s="251"/>
      <c r="C61" s="251"/>
      <c r="D61" s="251"/>
      <c r="E61" s="145"/>
      <c r="F61" s="145"/>
      <c r="G61" s="145"/>
      <c r="H61" s="145"/>
      <c r="I61" s="145"/>
      <c r="J61" s="145"/>
    </row>
    <row r="62" spans="1:10" ht="11.45" customHeight="1">
      <c r="A62" s="164"/>
      <c r="B62" s="73"/>
      <c r="C62" s="73"/>
      <c r="D62" s="73"/>
      <c r="E62" s="73"/>
      <c r="F62" s="293"/>
      <c r="G62" s="73"/>
      <c r="H62" s="73"/>
      <c r="I62" s="73"/>
      <c r="J62" s="73"/>
    </row>
    <row r="63" spans="1:10" ht="11.45" customHeight="1" thickBot="1">
      <c r="A63" s="147" t="s">
        <v>191</v>
      </c>
      <c r="B63" s="147"/>
      <c r="C63" s="147"/>
      <c r="D63" s="147"/>
      <c r="E63" s="147"/>
      <c r="F63" s="274"/>
      <c r="G63" s="147"/>
      <c r="H63" s="147"/>
      <c r="I63" s="147"/>
      <c r="J63" s="147"/>
    </row>
    <row r="64" spans="1:10" ht="11.45" customHeight="1">
      <c r="A64" s="148"/>
      <c r="B64" s="148"/>
      <c r="C64" s="148"/>
      <c r="D64" s="148"/>
      <c r="E64" s="148"/>
      <c r="F64" s="417" t="s">
        <v>5</v>
      </c>
      <c r="G64" s="417"/>
      <c r="H64" s="417"/>
      <c r="I64" s="148"/>
      <c r="J64" s="77" t="s">
        <v>20</v>
      </c>
    </row>
    <row r="65" spans="1:10" ht="11.45" customHeight="1">
      <c r="A65" s="148"/>
      <c r="B65" s="148"/>
      <c r="C65" s="148"/>
      <c r="D65" s="148"/>
      <c r="E65" s="148"/>
      <c r="F65" s="418" t="s">
        <v>226</v>
      </c>
      <c r="G65" s="418"/>
      <c r="H65" s="418"/>
      <c r="I65" s="148"/>
      <c r="J65" s="77" t="s">
        <v>1</v>
      </c>
    </row>
    <row r="66" spans="1:10" ht="11.45" customHeight="1">
      <c r="A66" s="76" t="s">
        <v>93</v>
      </c>
      <c r="B66" s="74"/>
      <c r="C66" s="74"/>
      <c r="D66" s="74"/>
      <c r="E66" s="72"/>
      <c r="F66" s="201">
        <v>2018</v>
      </c>
      <c r="G66" s="152"/>
      <c r="H66" s="153">
        <v>2017</v>
      </c>
      <c r="I66" s="72"/>
      <c r="J66" s="247">
        <v>2017</v>
      </c>
    </row>
    <row r="67" spans="1:10" ht="15" customHeight="1">
      <c r="A67" s="72"/>
      <c r="B67" s="72" t="s">
        <v>63</v>
      </c>
      <c r="C67" s="72"/>
      <c r="D67" s="72"/>
      <c r="E67" s="72"/>
      <c r="F67" s="89">
        <v>-40.299999999999997</v>
      </c>
      <c r="G67" s="89"/>
      <c r="H67" s="89">
        <v>-69.2</v>
      </c>
      <c r="I67" s="72"/>
      <c r="J67" s="89">
        <v>-366.4</v>
      </c>
    </row>
    <row r="68" spans="1:10" ht="11.45" customHeight="1">
      <c r="A68" s="72"/>
      <c r="B68" s="72" t="s">
        <v>211</v>
      </c>
      <c r="C68" s="72"/>
      <c r="D68" s="72"/>
      <c r="E68" s="72"/>
      <c r="F68" s="89">
        <v>-28</v>
      </c>
      <c r="G68" s="89"/>
      <c r="H68" s="89">
        <v>0</v>
      </c>
      <c r="I68" s="72"/>
      <c r="J68" s="89">
        <v>-0.4</v>
      </c>
    </row>
    <row r="69" spans="1:10" ht="11.45" customHeight="1">
      <c r="A69" s="72"/>
      <c r="B69" s="72" t="s">
        <v>185</v>
      </c>
      <c r="C69" s="74"/>
      <c r="D69" s="74"/>
      <c r="E69" s="72"/>
      <c r="F69" s="89">
        <v>0</v>
      </c>
      <c r="G69" s="88"/>
      <c r="H69" s="89">
        <v>-1.4</v>
      </c>
      <c r="I69" s="72"/>
      <c r="J69" s="89">
        <v>-59.4</v>
      </c>
    </row>
    <row r="70" spans="1:10" ht="11.45" customHeight="1">
      <c r="A70" s="256"/>
      <c r="B70" s="75" t="s">
        <v>178</v>
      </c>
      <c r="C70" s="74"/>
      <c r="D70" s="74"/>
      <c r="E70" s="72"/>
      <c r="F70" s="90">
        <f>SUM(F67:F69)</f>
        <v>-68.3</v>
      </c>
      <c r="G70" s="88"/>
      <c r="H70" s="90">
        <f>SUM(H67:H69)</f>
        <v>-70.600000000000009</v>
      </c>
      <c r="I70" s="72"/>
      <c r="J70" s="90">
        <f>SUM(J67:J69)-0.1</f>
        <v>-426.29999999999995</v>
      </c>
    </row>
    <row r="71" spans="1:10" ht="11.45" customHeight="1">
      <c r="A71" s="72"/>
      <c r="B71" s="71"/>
      <c r="C71" s="72"/>
      <c r="D71" s="72"/>
      <c r="E71" s="72"/>
      <c r="F71" s="87"/>
      <c r="G71" s="88"/>
      <c r="H71" s="87"/>
      <c r="I71" s="72"/>
      <c r="J71" s="87"/>
    </row>
    <row r="72" spans="1:10" ht="11.45" customHeight="1">
      <c r="A72" s="72"/>
      <c r="B72" s="71" t="s">
        <v>247</v>
      </c>
      <c r="C72" s="72"/>
      <c r="D72" s="72"/>
      <c r="E72" s="72"/>
      <c r="F72" s="87"/>
      <c r="G72" s="88"/>
      <c r="H72" s="87"/>
      <c r="I72" s="72"/>
      <c r="J72" s="87"/>
    </row>
    <row r="73" spans="1:10" ht="11.45" customHeight="1">
      <c r="A73" s="72"/>
      <c r="B73" s="72" t="s">
        <v>63</v>
      </c>
      <c r="C73" s="72"/>
      <c r="D73" s="72"/>
      <c r="E73" s="72"/>
      <c r="F73" s="89">
        <v>-76.3</v>
      </c>
      <c r="G73" s="88"/>
      <c r="H73" s="89">
        <v>-69.2</v>
      </c>
      <c r="I73" s="72"/>
      <c r="J73" s="89">
        <v>-366.4</v>
      </c>
    </row>
    <row r="74" spans="1:10" ht="11.45" customHeight="1">
      <c r="A74" s="72"/>
      <c r="B74" s="72" t="s">
        <v>211</v>
      </c>
      <c r="C74" s="72"/>
      <c r="D74" s="72"/>
      <c r="E74" s="72"/>
      <c r="F74" s="89">
        <v>0</v>
      </c>
      <c r="G74" s="88"/>
      <c r="H74" s="89">
        <v>0</v>
      </c>
      <c r="I74" s="72"/>
      <c r="J74" s="89">
        <v>-0.4</v>
      </c>
    </row>
    <row r="75" spans="1:10" ht="11.45" customHeight="1">
      <c r="A75" s="72"/>
      <c r="B75" s="75" t="s">
        <v>178</v>
      </c>
      <c r="C75" s="256"/>
      <c r="D75" s="256"/>
      <c r="E75" s="72"/>
      <c r="F75" s="90">
        <f>SUM(F73:F74)</f>
        <v>-76.3</v>
      </c>
      <c r="G75" s="32"/>
      <c r="H75" s="90">
        <f>SUM(H73:H74)</f>
        <v>-69.2</v>
      </c>
      <c r="I75" s="32"/>
      <c r="J75" s="90">
        <f>SUM(J73:J74)</f>
        <v>-366.79999999999995</v>
      </c>
    </row>
    <row r="76" spans="1:10" ht="11.45" customHeight="1">
      <c r="A76" s="72"/>
      <c r="B76" s="71"/>
      <c r="C76" s="72"/>
      <c r="D76" s="72"/>
      <c r="E76" s="72"/>
      <c r="F76" s="87"/>
      <c r="G76" s="32"/>
      <c r="H76" s="87"/>
      <c r="I76" s="32"/>
      <c r="J76" s="87"/>
    </row>
    <row r="77" spans="1:10" ht="11.45" customHeight="1">
      <c r="A77" s="72"/>
      <c r="B77" s="71"/>
      <c r="C77" s="72"/>
      <c r="D77" s="72"/>
      <c r="E77" s="72"/>
      <c r="F77" s="87"/>
      <c r="G77" s="32"/>
      <c r="H77" s="87"/>
      <c r="I77" s="32"/>
      <c r="J77" s="87"/>
    </row>
    <row r="78" spans="1:10" ht="11.45" customHeight="1">
      <c r="A78" s="72"/>
      <c r="B78" s="71"/>
      <c r="C78" s="72"/>
      <c r="D78" s="72"/>
      <c r="E78" s="72"/>
      <c r="F78" s="87"/>
      <c r="G78" s="88"/>
      <c r="H78" s="87"/>
      <c r="I78" s="72"/>
      <c r="J78" s="87"/>
    </row>
    <row r="79" spans="1:10" ht="11.45" customHeight="1">
      <c r="A79" s="72"/>
      <c r="B79" s="71"/>
      <c r="C79" s="72"/>
      <c r="D79" s="72"/>
      <c r="E79" s="72"/>
      <c r="F79" s="87"/>
      <c r="G79" s="88"/>
      <c r="H79" s="87"/>
      <c r="I79" s="72"/>
      <c r="J79" s="72"/>
    </row>
    <row r="80" spans="1:10" ht="11.45" customHeight="1" thickBot="1">
      <c r="A80" s="147" t="s">
        <v>192</v>
      </c>
      <c r="B80" s="147"/>
      <c r="C80" s="147"/>
      <c r="D80" s="147"/>
      <c r="E80" s="147"/>
      <c r="F80" s="274"/>
      <c r="G80" s="147"/>
      <c r="H80" s="147"/>
      <c r="I80" s="147"/>
      <c r="J80" s="147"/>
    </row>
    <row r="81" spans="1:10" ht="11.45" customHeight="1">
      <c r="A81" s="148"/>
      <c r="B81" s="148"/>
      <c r="C81" s="148"/>
      <c r="D81" s="148"/>
      <c r="E81" s="148"/>
      <c r="F81" s="417" t="s">
        <v>5</v>
      </c>
      <c r="G81" s="417"/>
      <c r="H81" s="417"/>
      <c r="I81" s="148"/>
      <c r="J81" s="77" t="s">
        <v>20</v>
      </c>
    </row>
    <row r="82" spans="1:10" ht="11.45" customHeight="1">
      <c r="A82" s="148"/>
      <c r="B82" s="148"/>
      <c r="C82" s="148"/>
      <c r="D82" s="148"/>
      <c r="E82" s="148"/>
      <c r="F82" s="418" t="s">
        <v>226</v>
      </c>
      <c r="G82" s="418"/>
      <c r="H82" s="418"/>
      <c r="I82" s="148"/>
      <c r="J82" s="77" t="s">
        <v>1</v>
      </c>
    </row>
    <row r="83" spans="1:10" ht="11.45" customHeight="1">
      <c r="A83" s="76" t="s">
        <v>93</v>
      </c>
      <c r="B83" s="74"/>
      <c r="C83" s="74"/>
      <c r="D83" s="74"/>
      <c r="E83" s="72"/>
      <c r="F83" s="201">
        <v>2018</v>
      </c>
      <c r="G83" s="152"/>
      <c r="H83" s="153">
        <v>2017</v>
      </c>
      <c r="I83" s="72"/>
      <c r="J83" s="247">
        <v>2017</v>
      </c>
    </row>
    <row r="84" spans="1:10" ht="11.45" customHeight="1">
      <c r="A84" s="171"/>
      <c r="B84" s="72"/>
      <c r="C84" s="72"/>
      <c r="D84" s="72"/>
      <c r="E84" s="72"/>
      <c r="F84" s="97" t="s">
        <v>0</v>
      </c>
      <c r="G84" s="97"/>
      <c r="H84" s="97"/>
      <c r="I84" s="72"/>
      <c r="J84" s="72"/>
    </row>
    <row r="85" spans="1:10" ht="11.45" customHeight="1">
      <c r="A85" s="73"/>
      <c r="B85" s="73" t="s">
        <v>64</v>
      </c>
      <c r="C85" s="73"/>
      <c r="D85" s="73"/>
      <c r="E85" s="72"/>
      <c r="F85" s="88">
        <v>-53.119</v>
      </c>
      <c r="G85" s="88"/>
      <c r="H85" s="88">
        <v>-53.6</v>
      </c>
      <c r="I85" s="72"/>
      <c r="J85" s="88">
        <v>-226</v>
      </c>
    </row>
    <row r="86" spans="1:10" ht="11.45" customHeight="1">
      <c r="A86" s="288"/>
      <c r="B86" s="74" t="s">
        <v>101</v>
      </c>
      <c r="C86" s="288"/>
      <c r="D86" s="289"/>
      <c r="E86" s="113"/>
      <c r="F86" s="127">
        <v>14.385</v>
      </c>
      <c r="G86" s="88"/>
      <c r="H86" s="127">
        <v>9.1999999999999993</v>
      </c>
      <c r="I86" s="113"/>
      <c r="J86" s="127">
        <v>71.599999999999994</v>
      </c>
    </row>
    <row r="87" spans="1:10" ht="16.5" customHeight="1">
      <c r="A87" s="256"/>
      <c r="B87" s="75" t="s">
        <v>178</v>
      </c>
      <c r="C87" s="74"/>
      <c r="D87" s="74"/>
      <c r="E87" s="72"/>
      <c r="F87" s="90">
        <f>SUM(F85:F86)</f>
        <v>-38.734000000000002</v>
      </c>
      <c r="G87" s="88"/>
      <c r="H87" s="90">
        <f>SUM(H85:H86)-0.1</f>
        <v>-44.500000000000007</v>
      </c>
      <c r="I87" s="72"/>
      <c r="J87" s="90">
        <f>SUM(J85:J86)</f>
        <v>-154.4</v>
      </c>
    </row>
    <row r="88" spans="1:10" ht="11.45" customHeight="1">
      <c r="A88" s="73"/>
      <c r="B88" s="73"/>
      <c r="C88" s="73"/>
      <c r="D88" s="73"/>
      <c r="E88" s="73"/>
      <c r="F88" s="195"/>
      <c r="G88" s="160"/>
      <c r="H88" s="202"/>
      <c r="I88" s="73"/>
      <c r="J88" s="73"/>
    </row>
    <row r="89" spans="1:10" ht="11.45" customHeight="1" thickBot="1">
      <c r="A89" s="298" t="s">
        <v>195</v>
      </c>
      <c r="B89" s="147"/>
      <c r="C89" s="147"/>
      <c r="D89" s="147"/>
      <c r="E89" s="147"/>
      <c r="F89" s="170"/>
      <c r="G89" s="160"/>
      <c r="H89" s="160"/>
      <c r="I89" s="147"/>
      <c r="J89" s="147"/>
    </row>
    <row r="90" spans="1:10" ht="11.45" customHeight="1">
      <c r="A90" s="148"/>
      <c r="B90" s="148"/>
      <c r="C90" s="148"/>
      <c r="D90" s="148"/>
      <c r="E90" s="148"/>
      <c r="F90" s="420" t="s">
        <v>5</v>
      </c>
      <c r="G90" s="417"/>
      <c r="H90" s="417"/>
      <c r="I90" s="148"/>
      <c r="J90" s="77" t="s">
        <v>20</v>
      </c>
    </row>
    <row r="91" spans="1:10" ht="11.45" customHeight="1">
      <c r="A91" s="148"/>
      <c r="B91" s="148"/>
      <c r="C91" s="148"/>
      <c r="D91" s="148"/>
      <c r="E91" s="148"/>
      <c r="F91" s="418" t="s">
        <v>226</v>
      </c>
      <c r="G91" s="418"/>
      <c r="H91" s="418"/>
      <c r="I91" s="148"/>
      <c r="J91" s="77" t="s">
        <v>1</v>
      </c>
    </row>
    <row r="92" spans="1:10" ht="11.45" customHeight="1">
      <c r="A92" s="76" t="s">
        <v>93</v>
      </c>
      <c r="B92" s="74"/>
      <c r="C92" s="74"/>
      <c r="D92" s="74"/>
      <c r="E92" s="72"/>
      <c r="F92" s="201">
        <v>2018</v>
      </c>
      <c r="G92" s="152"/>
      <c r="H92" s="153">
        <v>2017</v>
      </c>
      <c r="I92" s="72"/>
      <c r="J92" s="247">
        <v>2017</v>
      </c>
    </row>
    <row r="93" spans="1:10" ht="11.45" customHeight="1">
      <c r="A93" s="171"/>
      <c r="B93" s="72"/>
      <c r="C93" s="72"/>
      <c r="D93" s="72"/>
      <c r="E93" s="72"/>
      <c r="F93" s="97" t="s">
        <v>0</v>
      </c>
      <c r="G93" s="97"/>
      <c r="H93" s="97"/>
      <c r="I93" s="72"/>
      <c r="J93" s="72"/>
    </row>
    <row r="94" spans="1:10" ht="11.45" customHeight="1">
      <c r="A94" s="72"/>
      <c r="B94" s="72" t="s">
        <v>209</v>
      </c>
      <c r="C94" s="72"/>
      <c r="D94" s="72"/>
      <c r="E94" s="72"/>
      <c r="F94" s="88">
        <v>0</v>
      </c>
      <c r="G94" s="88"/>
      <c r="H94" s="88"/>
      <c r="I94" s="72"/>
      <c r="J94" s="316">
        <v>-40.6</v>
      </c>
    </row>
    <row r="95" spans="1:10" ht="11.45" customHeight="1">
      <c r="A95" s="72"/>
      <c r="B95" s="72" t="s">
        <v>186</v>
      </c>
      <c r="C95" s="74"/>
      <c r="D95" s="74"/>
      <c r="E95" s="72"/>
      <c r="F95" s="89">
        <v>0</v>
      </c>
      <c r="G95" s="89"/>
      <c r="H95" s="89">
        <v>0</v>
      </c>
      <c r="I95" s="72"/>
      <c r="J95" s="325">
        <v>-53.6</v>
      </c>
    </row>
    <row r="96" spans="1:10" ht="15.75" customHeight="1">
      <c r="A96" s="256"/>
      <c r="B96" s="75" t="s">
        <v>178</v>
      </c>
      <c r="C96" s="74"/>
      <c r="D96" s="74"/>
      <c r="E96" s="72"/>
      <c r="F96" s="90">
        <f>SUM(F94:F95)</f>
        <v>0</v>
      </c>
      <c r="G96" s="88"/>
      <c r="H96" s="90">
        <f>SUM(H94:H95)</f>
        <v>0</v>
      </c>
      <c r="I96" s="72"/>
      <c r="J96" s="90">
        <f>SUM(J94:J95)</f>
        <v>-94.2</v>
      </c>
    </row>
    <row r="97" spans="1:10" ht="11.45" customHeight="1">
      <c r="A97" s="72"/>
      <c r="B97" s="71"/>
      <c r="C97" s="72"/>
      <c r="D97" s="72"/>
      <c r="E97" s="72"/>
      <c r="F97" s="87"/>
      <c r="G97" s="88"/>
      <c r="H97" s="87"/>
      <c r="I97" s="72"/>
      <c r="J97" s="72"/>
    </row>
    <row r="98" spans="1:10" ht="11.45" customHeight="1">
      <c r="A98" s="72"/>
      <c r="B98" s="71"/>
      <c r="C98" s="72"/>
      <c r="D98" s="72"/>
      <c r="E98" s="72"/>
      <c r="F98" s="87"/>
      <c r="G98" s="88"/>
      <c r="H98" s="87"/>
      <c r="I98" s="72"/>
      <c r="J98" s="72"/>
    </row>
    <row r="99" spans="1:10" ht="11.25" customHeight="1" thickBot="1">
      <c r="A99" s="147" t="s">
        <v>198</v>
      </c>
      <c r="B99" s="147"/>
      <c r="C99" s="147"/>
      <c r="D99" s="147"/>
      <c r="E99" s="147"/>
      <c r="F99" s="274"/>
      <c r="G99" s="147"/>
      <c r="H99" s="147"/>
      <c r="I99" s="147"/>
      <c r="J99" s="147"/>
    </row>
    <row r="100" spans="1:10" ht="11.25" customHeight="1">
      <c r="A100" s="148"/>
      <c r="B100" s="148"/>
      <c r="C100" s="148"/>
      <c r="D100" s="148"/>
      <c r="E100" s="148"/>
      <c r="F100" s="417" t="s">
        <v>5</v>
      </c>
      <c r="G100" s="417"/>
      <c r="H100" s="417"/>
      <c r="I100" s="148"/>
      <c r="J100" s="77" t="s">
        <v>20</v>
      </c>
    </row>
    <row r="101" spans="1:10" ht="11.25" customHeight="1">
      <c r="A101" s="148"/>
      <c r="B101" s="148"/>
      <c r="C101" s="148"/>
      <c r="D101" s="148"/>
      <c r="E101" s="148"/>
      <c r="F101" s="418" t="s">
        <v>226</v>
      </c>
      <c r="G101" s="418"/>
      <c r="H101" s="418"/>
      <c r="I101" s="148"/>
      <c r="J101" s="77" t="s">
        <v>1</v>
      </c>
    </row>
    <row r="102" spans="1:10" ht="14.25" customHeight="1">
      <c r="A102" s="76" t="s">
        <v>93</v>
      </c>
      <c r="B102" s="74"/>
      <c r="C102" s="74"/>
      <c r="D102" s="74"/>
      <c r="E102" s="72"/>
      <c r="F102" s="201">
        <v>2018</v>
      </c>
      <c r="G102" s="152"/>
      <c r="H102" s="153">
        <v>2017</v>
      </c>
      <c r="I102" s="72"/>
      <c r="J102" s="247">
        <v>2017</v>
      </c>
    </row>
    <row r="103" spans="1:10" ht="11.25" customHeight="1">
      <c r="A103" s="171"/>
      <c r="B103" s="72" t="s">
        <v>0</v>
      </c>
      <c r="C103" s="72"/>
      <c r="D103" s="72"/>
      <c r="E103" s="72"/>
      <c r="F103" s="89"/>
      <c r="G103" s="89"/>
      <c r="H103" s="226"/>
      <c r="I103" s="89"/>
      <c r="J103" s="89"/>
    </row>
    <row r="104" spans="1:10" ht="11.25" customHeight="1">
      <c r="A104" s="72"/>
      <c r="B104" s="72" t="s">
        <v>221</v>
      </c>
      <c r="C104" s="72"/>
      <c r="D104" s="72"/>
      <c r="E104" s="72"/>
      <c r="F104" s="89">
        <v>-1.323</v>
      </c>
      <c r="G104" s="89"/>
      <c r="H104" s="89">
        <v>-0.4</v>
      </c>
      <c r="I104" s="89"/>
      <c r="J104" s="89">
        <v>-34.5</v>
      </c>
    </row>
    <row r="105" spans="1:10" ht="11.25" customHeight="1">
      <c r="A105" s="72"/>
      <c r="B105" s="72" t="s">
        <v>214</v>
      </c>
      <c r="C105" s="72"/>
      <c r="D105" s="72"/>
      <c r="E105" s="72"/>
      <c r="F105" s="89">
        <v>0</v>
      </c>
      <c r="G105" s="89"/>
      <c r="H105" s="89">
        <v>0</v>
      </c>
      <c r="I105" s="89"/>
      <c r="J105" s="89">
        <v>-21.8</v>
      </c>
    </row>
    <row r="106" spans="1:10" ht="11.25" customHeight="1">
      <c r="A106" s="72"/>
      <c r="B106" s="72" t="s">
        <v>222</v>
      </c>
      <c r="C106" s="72"/>
      <c r="D106" s="72"/>
      <c r="E106" s="72"/>
      <c r="F106" s="89">
        <v>0</v>
      </c>
      <c r="G106" s="89"/>
      <c r="H106" s="89">
        <v>0</v>
      </c>
      <c r="I106" s="89"/>
      <c r="J106" s="89">
        <v>-14.4</v>
      </c>
    </row>
    <row r="107" spans="1:10" ht="11.25" customHeight="1">
      <c r="A107" s="72"/>
      <c r="B107" s="72" t="s">
        <v>225</v>
      </c>
      <c r="C107" s="72"/>
      <c r="D107" s="72"/>
      <c r="E107" s="72"/>
      <c r="F107" s="89">
        <v>6.0739999999999998</v>
      </c>
      <c r="G107" s="89"/>
      <c r="H107" s="89">
        <v>-8.4</v>
      </c>
      <c r="I107" s="89"/>
      <c r="J107" s="89">
        <v>-2.4</v>
      </c>
    </row>
    <row r="108" spans="1:10" ht="11.45" customHeight="1">
      <c r="A108" s="72"/>
      <c r="B108" s="72" t="s">
        <v>120</v>
      </c>
      <c r="C108" s="74"/>
      <c r="D108" s="74"/>
      <c r="E108" s="72"/>
      <c r="F108" s="89">
        <v>-0.89700000000000002</v>
      </c>
      <c r="G108" s="89"/>
      <c r="H108" s="89">
        <v>0</v>
      </c>
      <c r="I108" s="89"/>
      <c r="J108" s="89">
        <v>-9.8000000000000007</v>
      </c>
    </row>
    <row r="109" spans="1:10" ht="11.45" customHeight="1">
      <c r="A109" s="256"/>
      <c r="B109" s="75" t="s">
        <v>178</v>
      </c>
      <c r="C109" s="74"/>
      <c r="D109" s="74"/>
      <c r="E109" s="72"/>
      <c r="F109" s="90">
        <f>SUM(F103:F108)</f>
        <v>3.8539999999999992</v>
      </c>
      <c r="G109" s="88"/>
      <c r="H109" s="90">
        <f>SUM(H103:H108)</f>
        <v>-8.8000000000000007</v>
      </c>
      <c r="I109" s="72"/>
      <c r="J109" s="90">
        <f>SUM(J103:J108)+0.1</f>
        <v>-82.800000000000011</v>
      </c>
    </row>
    <row r="110" spans="1:10" ht="15" customHeight="1">
      <c r="A110" s="72"/>
      <c r="B110" s="71"/>
      <c r="C110" s="72"/>
      <c r="D110" s="72"/>
      <c r="E110" s="72"/>
      <c r="F110" s="87"/>
      <c r="G110" s="88"/>
      <c r="H110" s="87"/>
      <c r="I110" s="72"/>
      <c r="J110" s="72"/>
    </row>
    <row r="111" spans="1:10" ht="15" customHeight="1">
      <c r="A111" s="252" t="s">
        <v>248</v>
      </c>
      <c r="B111" s="32"/>
      <c r="C111" s="72"/>
      <c r="D111" s="72"/>
      <c r="E111" s="72"/>
      <c r="F111" s="87"/>
      <c r="G111" s="88"/>
      <c r="H111" s="87"/>
      <c r="I111" s="72"/>
      <c r="J111" s="72"/>
    </row>
    <row r="112" spans="1:10" ht="11.45" customHeight="1">
      <c r="A112" s="257"/>
      <c r="B112" s="73"/>
      <c r="C112" s="73"/>
      <c r="D112" s="73"/>
      <c r="E112" s="73"/>
      <c r="F112" s="160"/>
      <c r="G112" s="160"/>
      <c r="H112" s="160"/>
      <c r="I112" s="73"/>
      <c r="J112" s="73"/>
    </row>
    <row r="113" spans="1:10" ht="15" customHeight="1">
      <c r="A113" s="252" t="s">
        <v>249</v>
      </c>
      <c r="B113" s="251"/>
      <c r="C113" s="251"/>
      <c r="D113" s="251"/>
      <c r="E113" s="145"/>
      <c r="F113" s="145"/>
      <c r="G113" s="145"/>
      <c r="H113" s="145"/>
      <c r="I113" s="145"/>
      <c r="J113" s="145"/>
    </row>
    <row r="114" spans="1:10" ht="11.45" customHeight="1">
      <c r="A114" s="164"/>
      <c r="B114" s="73"/>
      <c r="C114" s="73"/>
      <c r="D114" s="73"/>
      <c r="E114" s="73"/>
      <c r="F114" s="167"/>
      <c r="G114" s="160"/>
      <c r="H114" s="160"/>
      <c r="I114" s="73"/>
      <c r="J114" s="73"/>
    </row>
    <row r="115" spans="1:10" ht="11.45" customHeight="1" thickBot="1">
      <c r="A115" s="147" t="s">
        <v>98</v>
      </c>
      <c r="B115" s="147"/>
      <c r="C115" s="147"/>
      <c r="D115" s="147"/>
      <c r="E115" s="147"/>
      <c r="F115" s="170"/>
      <c r="G115" s="170"/>
      <c r="H115" s="170"/>
      <c r="I115" s="147"/>
      <c r="J115" s="147"/>
    </row>
    <row r="116" spans="1:10" ht="11.45" customHeight="1">
      <c r="A116" s="148"/>
      <c r="B116" s="148"/>
      <c r="C116" s="148"/>
      <c r="D116" s="148"/>
      <c r="E116" s="148"/>
      <c r="F116" s="417" t="s">
        <v>5</v>
      </c>
      <c r="G116" s="417"/>
      <c r="H116" s="417"/>
      <c r="I116" s="148"/>
      <c r="J116" s="77" t="s">
        <v>20</v>
      </c>
    </row>
    <row r="117" spans="1:10" ht="11.45" customHeight="1">
      <c r="A117" s="148"/>
      <c r="B117" s="148"/>
      <c r="C117" s="148"/>
      <c r="D117" s="148"/>
      <c r="E117" s="148"/>
      <c r="F117" s="418" t="s">
        <v>226</v>
      </c>
      <c r="G117" s="418"/>
      <c r="H117" s="418"/>
      <c r="I117" s="148"/>
      <c r="J117" s="77" t="s">
        <v>1</v>
      </c>
    </row>
    <row r="118" spans="1:10" ht="15" customHeight="1">
      <c r="A118" s="76" t="s">
        <v>93</v>
      </c>
      <c r="B118" s="74"/>
      <c r="C118" s="74"/>
      <c r="D118" s="74"/>
      <c r="E118" s="72"/>
      <c r="F118" s="201">
        <v>2018</v>
      </c>
      <c r="G118" s="152"/>
      <c r="H118" s="153">
        <v>2017</v>
      </c>
      <c r="I118" s="72"/>
      <c r="J118" s="247">
        <v>2017</v>
      </c>
    </row>
    <row r="119" spans="1:10" ht="11.45" customHeight="1">
      <c r="A119" s="171"/>
      <c r="B119" s="72"/>
      <c r="C119" s="72"/>
      <c r="D119" s="72"/>
      <c r="E119" s="72"/>
      <c r="F119" s="97" t="s">
        <v>0</v>
      </c>
      <c r="G119" s="97"/>
      <c r="H119" s="97"/>
      <c r="I119" s="72"/>
      <c r="J119" s="72"/>
    </row>
    <row r="120" spans="1:10" ht="11.45" customHeight="1">
      <c r="A120" s="73"/>
      <c r="B120" s="73" t="s">
        <v>62</v>
      </c>
      <c r="C120" s="73"/>
      <c r="D120" s="73"/>
      <c r="E120" s="72"/>
      <c r="F120" s="88">
        <v>-17.091000000000001</v>
      </c>
      <c r="G120" s="88"/>
      <c r="H120" s="88">
        <v>-14.6</v>
      </c>
      <c r="I120" s="72"/>
      <c r="J120" s="88">
        <v>-64.400000000000006</v>
      </c>
    </row>
    <row r="121" spans="1:10" ht="11.45" customHeight="1">
      <c r="A121" s="73"/>
      <c r="B121" s="73" t="s">
        <v>61</v>
      </c>
      <c r="C121" s="73"/>
      <c r="D121" s="73"/>
      <c r="E121" s="72"/>
      <c r="F121" s="89">
        <v>1.3340000000000001</v>
      </c>
      <c r="G121" s="88"/>
      <c r="H121" s="89">
        <v>1.4</v>
      </c>
      <c r="I121" s="72"/>
      <c r="J121" s="89">
        <v>4.8</v>
      </c>
    </row>
    <row r="122" spans="1:10" ht="11.45" customHeight="1">
      <c r="A122" s="73"/>
      <c r="B122" s="74" t="s">
        <v>60</v>
      </c>
      <c r="C122" s="74"/>
      <c r="D122" s="74"/>
      <c r="E122" s="72"/>
      <c r="F122" s="89">
        <v>0</v>
      </c>
      <c r="G122" s="88"/>
      <c r="H122" s="89">
        <v>1.8</v>
      </c>
      <c r="I122" s="72"/>
      <c r="J122" s="89">
        <v>1.8</v>
      </c>
    </row>
    <row r="123" spans="1:10" ht="11.45" customHeight="1">
      <c r="A123" s="75"/>
      <c r="B123" s="254" t="s">
        <v>42</v>
      </c>
      <c r="C123" s="254"/>
      <c r="D123" s="254"/>
      <c r="E123" s="71"/>
      <c r="F123" s="90">
        <f>SUM(F120:F122)</f>
        <v>-15.757000000000001</v>
      </c>
      <c r="G123" s="86"/>
      <c r="H123" s="90">
        <f>SUM(H120:H122)-0.1</f>
        <v>-11.499999999999998</v>
      </c>
      <c r="I123" s="71"/>
      <c r="J123" s="90">
        <f>SUM(J120:J122)</f>
        <v>-57.800000000000011</v>
      </c>
    </row>
    <row r="124" spans="1:10" ht="11.45" customHeight="1">
      <c r="A124" s="257"/>
      <c r="B124" s="73"/>
      <c r="C124" s="73"/>
      <c r="D124" s="73"/>
      <c r="E124" s="73"/>
      <c r="F124" s="195"/>
      <c r="G124" s="160"/>
      <c r="H124" s="160"/>
      <c r="I124" s="73"/>
      <c r="J124" s="73"/>
    </row>
    <row r="125" spans="1:10" ht="11.45" customHeight="1">
      <c r="A125" s="72"/>
      <c r="B125" s="72"/>
      <c r="C125" s="72"/>
      <c r="D125" s="72"/>
      <c r="E125" s="73"/>
      <c r="F125" s="162"/>
      <c r="G125" s="160"/>
      <c r="H125" s="161"/>
      <c r="I125" s="73"/>
      <c r="J125" s="73"/>
    </row>
    <row r="126" spans="1:10" ht="15" customHeight="1">
      <c r="A126" s="252" t="s">
        <v>250</v>
      </c>
      <c r="B126" s="251"/>
      <c r="C126" s="251"/>
      <c r="D126" s="251"/>
      <c r="E126" s="145"/>
      <c r="F126" s="145"/>
      <c r="G126" s="145"/>
      <c r="H126" s="145"/>
      <c r="I126" s="145"/>
      <c r="J126" s="145"/>
    </row>
    <row r="127" spans="1:10" ht="11.45" customHeight="1">
      <c r="A127" s="164"/>
      <c r="B127" s="73"/>
      <c r="C127" s="73"/>
      <c r="D127" s="73"/>
      <c r="E127" s="73"/>
      <c r="F127" s="167"/>
      <c r="G127" s="160"/>
      <c r="H127" s="160"/>
      <c r="I127" s="73"/>
      <c r="J127" s="73"/>
    </row>
    <row r="128" spans="1:10" ht="11.45" customHeight="1" thickBot="1">
      <c r="A128" s="147" t="s">
        <v>100</v>
      </c>
      <c r="B128" s="147"/>
      <c r="C128" s="147"/>
      <c r="D128" s="147"/>
      <c r="E128" s="147"/>
      <c r="F128" s="170"/>
      <c r="G128" s="170"/>
      <c r="H128" s="170"/>
      <c r="I128" s="147"/>
      <c r="J128" s="147"/>
    </row>
    <row r="129" spans="1:10" ht="11.45" customHeight="1">
      <c r="A129" s="148"/>
      <c r="B129" s="148"/>
      <c r="C129" s="148"/>
      <c r="D129" s="148"/>
      <c r="E129" s="148"/>
      <c r="F129" s="417" t="s">
        <v>5</v>
      </c>
      <c r="G129" s="417"/>
      <c r="H129" s="417"/>
      <c r="I129" s="148"/>
      <c r="J129" s="77" t="s">
        <v>20</v>
      </c>
    </row>
    <row r="130" spans="1:10" ht="11.45" customHeight="1">
      <c r="A130" s="148"/>
      <c r="B130" s="148"/>
      <c r="C130" s="148"/>
      <c r="D130" s="148"/>
      <c r="E130" s="148"/>
      <c r="F130" s="418" t="s">
        <v>226</v>
      </c>
      <c r="G130" s="418"/>
      <c r="H130" s="418"/>
      <c r="I130" s="148"/>
      <c r="J130" s="77" t="s">
        <v>1</v>
      </c>
    </row>
    <row r="131" spans="1:10" ht="15.75" customHeight="1">
      <c r="A131" s="76" t="s">
        <v>93</v>
      </c>
      <c r="B131" s="74"/>
      <c r="C131" s="74"/>
      <c r="D131" s="74"/>
      <c r="E131" s="72"/>
      <c r="F131" s="201">
        <v>2018</v>
      </c>
      <c r="G131" s="152"/>
      <c r="H131" s="153">
        <v>2017</v>
      </c>
      <c r="I131" s="72"/>
      <c r="J131" s="247">
        <v>2017</v>
      </c>
    </row>
    <row r="132" spans="1:10" ht="11.45" customHeight="1">
      <c r="A132" s="171"/>
      <c r="B132" s="72"/>
      <c r="C132" s="72"/>
      <c r="D132" s="72"/>
      <c r="E132" s="72"/>
      <c r="F132" s="97" t="s">
        <v>0</v>
      </c>
      <c r="G132" s="97"/>
      <c r="H132" s="97"/>
      <c r="I132" s="72"/>
      <c r="J132" s="72"/>
    </row>
    <row r="133" spans="1:10" ht="11.45" customHeight="1">
      <c r="A133" s="73"/>
      <c r="B133" s="73" t="s">
        <v>59</v>
      </c>
      <c r="C133" s="73"/>
      <c r="D133" s="73"/>
      <c r="E133" s="72"/>
      <c r="F133" s="89">
        <v>0.34599999999999997</v>
      </c>
      <c r="G133" s="88"/>
      <c r="H133" s="89">
        <v>0.8</v>
      </c>
      <c r="I133" s="72"/>
      <c r="J133" s="89">
        <v>1.4</v>
      </c>
    </row>
    <row r="134" spans="1:10" ht="11.45" customHeight="1">
      <c r="A134" s="73"/>
      <c r="B134" s="294" t="s">
        <v>89</v>
      </c>
      <c r="C134" s="294"/>
      <c r="D134" s="294"/>
      <c r="E134" s="72"/>
      <c r="F134" s="89">
        <v>-1.7010000000000001</v>
      </c>
      <c r="G134" s="88"/>
      <c r="H134" s="89">
        <v>0.4</v>
      </c>
      <c r="I134" s="72"/>
      <c r="J134" s="89">
        <v>-7.3</v>
      </c>
    </row>
    <row r="135" spans="1:10" ht="11.45" customHeight="1">
      <c r="A135" s="73"/>
      <c r="B135" s="73" t="s">
        <v>58</v>
      </c>
      <c r="C135" s="74"/>
      <c r="D135" s="74"/>
      <c r="E135" s="72"/>
      <c r="F135" s="89">
        <v>-1.659</v>
      </c>
      <c r="G135" s="88"/>
      <c r="H135" s="89">
        <v>5.8</v>
      </c>
      <c r="I135" s="72"/>
      <c r="J135" s="89">
        <v>0</v>
      </c>
    </row>
    <row r="136" spans="1:10" ht="11.45" customHeight="1">
      <c r="A136" s="75"/>
      <c r="B136" s="75" t="s">
        <v>42</v>
      </c>
      <c r="C136" s="254"/>
      <c r="D136" s="254"/>
      <c r="E136" s="71"/>
      <c r="F136" s="90">
        <f>SUM(F133:F135)</f>
        <v>-3.0140000000000002</v>
      </c>
      <c r="G136" s="86"/>
      <c r="H136" s="90">
        <f>SUM(H133:H135)+0.1</f>
        <v>7.1</v>
      </c>
      <c r="I136" s="71"/>
      <c r="J136" s="90">
        <f>SUM(J133:J135)-0.1</f>
        <v>-6</v>
      </c>
    </row>
    <row r="137" spans="1:10" ht="11.45" customHeight="1">
      <c r="A137" s="257"/>
      <c r="B137" s="73"/>
      <c r="C137" s="73"/>
      <c r="D137" s="73"/>
      <c r="E137" s="73"/>
      <c r="F137" s="195"/>
      <c r="G137" s="160"/>
      <c r="H137" s="160"/>
      <c r="I137" s="73"/>
      <c r="J137" s="73"/>
    </row>
    <row r="138" spans="1:10" ht="11.45" customHeight="1">
      <c r="A138" s="257"/>
      <c r="B138" s="73"/>
      <c r="C138" s="73"/>
      <c r="D138" s="73"/>
      <c r="E138" s="73"/>
      <c r="F138" s="195"/>
      <c r="G138" s="160"/>
      <c r="H138" s="160"/>
      <c r="I138" s="73"/>
      <c r="J138" s="73"/>
    </row>
    <row r="139" spans="1:10" ht="15" customHeight="1">
      <c r="A139" s="252" t="s">
        <v>251</v>
      </c>
      <c r="B139" s="251"/>
      <c r="C139" s="251"/>
      <c r="D139" s="251"/>
      <c r="E139" s="145"/>
      <c r="F139" s="145"/>
      <c r="G139" s="145"/>
      <c r="H139" s="145"/>
      <c r="I139" s="145"/>
      <c r="J139" s="145"/>
    </row>
    <row r="140" spans="1:10" ht="11.45" customHeight="1">
      <c r="A140" s="164"/>
      <c r="B140" s="73"/>
      <c r="C140" s="73"/>
      <c r="D140" s="73"/>
      <c r="E140" s="73"/>
      <c r="F140" s="167"/>
      <c r="G140" s="160"/>
      <c r="H140" s="160"/>
      <c r="I140" s="73"/>
      <c r="J140" s="73"/>
    </row>
    <row r="141" spans="1:10" ht="11.45" customHeight="1" thickBot="1">
      <c r="A141" s="147" t="s">
        <v>202</v>
      </c>
      <c r="B141" s="147"/>
      <c r="C141" s="147"/>
      <c r="D141" s="147"/>
      <c r="E141" s="147"/>
      <c r="F141" s="170"/>
      <c r="G141" s="170"/>
      <c r="H141" s="170"/>
      <c r="I141" s="147"/>
      <c r="J141" s="147"/>
    </row>
    <row r="142" spans="1:10" ht="11.45" customHeight="1">
      <c r="A142" s="148"/>
      <c r="B142" s="148"/>
      <c r="C142" s="148"/>
      <c r="D142" s="148"/>
      <c r="E142" s="148"/>
      <c r="F142" s="417" t="s">
        <v>5</v>
      </c>
      <c r="G142" s="417"/>
      <c r="H142" s="417"/>
      <c r="I142" s="148"/>
      <c r="J142" s="77" t="s">
        <v>20</v>
      </c>
    </row>
    <row r="143" spans="1:10" ht="11.45" customHeight="1">
      <c r="A143" s="148"/>
      <c r="B143" s="148"/>
      <c r="C143" s="148"/>
      <c r="D143" s="148"/>
      <c r="E143" s="148"/>
      <c r="F143" s="418" t="s">
        <v>226</v>
      </c>
      <c r="G143" s="418"/>
      <c r="H143" s="418"/>
      <c r="I143" s="148"/>
      <c r="J143" s="77" t="s">
        <v>1</v>
      </c>
    </row>
    <row r="144" spans="1:10" ht="15" customHeight="1">
      <c r="A144" s="76" t="s">
        <v>93</v>
      </c>
      <c r="B144" s="74"/>
      <c r="C144" s="74"/>
      <c r="D144" s="74"/>
      <c r="E144" s="72"/>
      <c r="F144" s="201">
        <v>2018</v>
      </c>
      <c r="G144" s="152"/>
      <c r="H144" s="153">
        <v>2017</v>
      </c>
      <c r="I144" s="72"/>
      <c r="J144" s="247">
        <v>2017</v>
      </c>
    </row>
    <row r="145" spans="1:10" ht="11.45" customHeight="1">
      <c r="A145" s="171"/>
      <c r="B145" s="72"/>
      <c r="C145" s="72"/>
      <c r="D145" s="72"/>
      <c r="E145" s="72"/>
      <c r="F145" s="97" t="s">
        <v>0</v>
      </c>
      <c r="G145" s="97"/>
      <c r="H145" s="97"/>
      <c r="I145" s="72"/>
      <c r="J145" s="72"/>
    </row>
    <row r="146" spans="1:10" ht="11.45" customHeight="1">
      <c r="A146" s="73"/>
      <c r="B146" s="73" t="s">
        <v>200</v>
      </c>
      <c r="C146" s="73"/>
      <c r="D146" s="73"/>
      <c r="E146" s="72"/>
      <c r="F146" s="89">
        <v>-10.409000000000001</v>
      </c>
      <c r="G146" s="88"/>
      <c r="H146" s="89">
        <v>-3.8</v>
      </c>
      <c r="I146" s="72"/>
      <c r="J146" s="89">
        <v>-12.3</v>
      </c>
    </row>
    <row r="147" spans="1:10" ht="11.45" customHeight="1">
      <c r="A147" s="73"/>
      <c r="B147" s="126" t="s">
        <v>219</v>
      </c>
      <c r="C147" s="126"/>
      <c r="D147" s="126"/>
      <c r="E147" s="72"/>
      <c r="F147" s="89">
        <v>0</v>
      </c>
      <c r="G147" s="88"/>
      <c r="H147" s="89">
        <v>0.3</v>
      </c>
      <c r="I147" s="72"/>
      <c r="J147" s="89">
        <v>-42.9</v>
      </c>
    </row>
    <row r="148" spans="1:10" ht="11.45" customHeight="1">
      <c r="A148" s="75"/>
      <c r="B148" s="254" t="s">
        <v>42</v>
      </c>
      <c r="C148" s="254"/>
      <c r="D148" s="254"/>
      <c r="E148" s="71"/>
      <c r="F148" s="90">
        <f>SUM(F146:F147)</f>
        <v>-10.409000000000001</v>
      </c>
      <c r="G148" s="86"/>
      <c r="H148" s="90">
        <f>SUM(H146:H147)</f>
        <v>-3.5</v>
      </c>
      <c r="I148" s="71"/>
      <c r="J148" s="90">
        <f>SUM(J146:J147)</f>
        <v>-55.2</v>
      </c>
    </row>
    <row r="149" spans="1:10" ht="11.45" customHeight="1">
      <c r="A149" s="257"/>
      <c r="B149" s="73"/>
      <c r="C149" s="73"/>
      <c r="D149" s="73"/>
      <c r="E149" s="73"/>
      <c r="F149" s="195"/>
      <c r="G149" s="160"/>
      <c r="H149" s="160"/>
      <c r="I149" s="73"/>
      <c r="J149" s="73"/>
    </row>
    <row r="150" spans="1:10" ht="11.45" customHeight="1">
      <c r="A150" s="72"/>
      <c r="B150" s="72"/>
      <c r="C150" s="72"/>
      <c r="D150" s="72"/>
      <c r="E150" s="73"/>
      <c r="F150" s="162"/>
      <c r="G150" s="160"/>
      <c r="H150" s="161"/>
      <c r="I150" s="73"/>
      <c r="J150" s="73"/>
    </row>
    <row r="151" spans="1:10" ht="15" customHeight="1">
      <c r="A151" s="252" t="s">
        <v>252</v>
      </c>
      <c r="B151" s="251"/>
      <c r="C151" s="251"/>
      <c r="D151" s="251"/>
      <c r="E151" s="145"/>
      <c r="F151" s="145"/>
      <c r="G151" s="145"/>
      <c r="H151" s="145"/>
      <c r="I151" s="145"/>
      <c r="J151" s="145"/>
    </row>
    <row r="152" spans="1:10" ht="11.45" customHeight="1">
      <c r="A152" s="164"/>
      <c r="B152" s="73"/>
      <c r="C152" s="73"/>
      <c r="D152" s="73"/>
      <c r="E152" s="73"/>
      <c r="F152" s="167"/>
      <c r="G152" s="160"/>
      <c r="H152" s="160"/>
      <c r="I152" s="73"/>
      <c r="J152" s="73"/>
    </row>
    <row r="153" spans="1:10" ht="11.45" customHeight="1" thickBot="1">
      <c r="A153" s="147" t="s">
        <v>181</v>
      </c>
      <c r="B153" s="147"/>
      <c r="C153" s="147"/>
      <c r="D153" s="147"/>
      <c r="E153" s="147"/>
      <c r="F153" s="170"/>
      <c r="G153" s="170"/>
      <c r="H153" s="170"/>
      <c r="I153" s="147"/>
      <c r="J153" s="147"/>
    </row>
    <row r="154" spans="1:10" ht="15" customHeight="1">
      <c r="A154" s="148"/>
      <c r="B154" s="148"/>
      <c r="C154" s="148"/>
      <c r="D154" s="148"/>
      <c r="E154" s="148"/>
      <c r="F154" s="417" t="s">
        <v>5</v>
      </c>
      <c r="G154" s="417"/>
      <c r="H154" s="417"/>
      <c r="I154" s="148"/>
      <c r="J154" s="77" t="s">
        <v>20</v>
      </c>
    </row>
    <row r="155" spans="1:10" ht="11.45" customHeight="1">
      <c r="A155" s="148"/>
      <c r="B155" s="148"/>
      <c r="C155" s="148"/>
      <c r="D155" s="148"/>
      <c r="E155" s="148"/>
      <c r="F155" s="418" t="s">
        <v>226</v>
      </c>
      <c r="G155" s="418"/>
      <c r="H155" s="418"/>
      <c r="I155" s="148"/>
      <c r="J155" s="77" t="s">
        <v>1</v>
      </c>
    </row>
    <row r="156" spans="1:10" ht="15" customHeight="1">
      <c r="A156" s="76" t="s">
        <v>93</v>
      </c>
      <c r="B156" s="74"/>
      <c r="C156" s="74"/>
      <c r="D156" s="74"/>
      <c r="E156" s="73"/>
      <c r="F156" s="201">
        <v>2018</v>
      </c>
      <c r="G156" s="152"/>
      <c r="H156" s="153">
        <v>2017</v>
      </c>
      <c r="I156" s="73"/>
      <c r="J156" s="247">
        <v>2017</v>
      </c>
    </row>
    <row r="157" spans="1:10" ht="11.45" customHeight="1">
      <c r="A157" s="171"/>
      <c r="B157" s="72"/>
      <c r="C157" s="72"/>
      <c r="D157" s="72"/>
      <c r="E157" s="73"/>
      <c r="F157" s="97"/>
      <c r="G157" s="97"/>
      <c r="H157" s="97"/>
      <c r="I157" s="73"/>
      <c r="J157" s="73"/>
    </row>
    <row r="158" spans="1:10" ht="11.45" customHeight="1">
      <c r="A158" s="73"/>
      <c r="B158" s="73" t="s">
        <v>116</v>
      </c>
      <c r="C158" s="73"/>
      <c r="D158" s="73"/>
      <c r="E158" s="73"/>
      <c r="F158" s="89">
        <v>3.9</v>
      </c>
      <c r="G158" s="88"/>
      <c r="H158" s="89">
        <v>7.4</v>
      </c>
      <c r="I158" s="73"/>
      <c r="J158" s="89">
        <v>35.700000000000003</v>
      </c>
    </row>
    <row r="159" spans="1:10" ht="11.45" customHeight="1">
      <c r="A159" s="73"/>
      <c r="B159" s="294" t="s">
        <v>117</v>
      </c>
      <c r="C159" s="294"/>
      <c r="D159" s="294"/>
      <c r="E159" s="73"/>
      <c r="F159" s="89">
        <v>0</v>
      </c>
      <c r="G159" s="88"/>
      <c r="H159" s="89">
        <v>6.2</v>
      </c>
      <c r="I159" s="73"/>
      <c r="J159" s="89">
        <v>18.7</v>
      </c>
    </row>
    <row r="160" spans="1:10" ht="11.45" customHeight="1">
      <c r="A160" s="73"/>
      <c r="B160" s="294" t="s">
        <v>118</v>
      </c>
      <c r="C160" s="294"/>
      <c r="D160" s="294"/>
      <c r="E160" s="73"/>
      <c r="F160" s="89">
        <v>0</v>
      </c>
      <c r="G160" s="88"/>
      <c r="H160" s="89">
        <v>0.8</v>
      </c>
      <c r="I160" s="73"/>
      <c r="J160" s="89">
        <v>6.6</v>
      </c>
    </row>
    <row r="161" spans="1:10" ht="11.45" customHeight="1">
      <c r="A161" s="73"/>
      <c r="B161" s="294" t="s">
        <v>119</v>
      </c>
      <c r="C161" s="294"/>
      <c r="D161" s="294"/>
      <c r="E161" s="73"/>
      <c r="F161" s="89">
        <v>0</v>
      </c>
      <c r="G161" s="88"/>
      <c r="H161" s="89">
        <v>86.9</v>
      </c>
      <c r="I161" s="73"/>
      <c r="J161" s="89">
        <v>89</v>
      </c>
    </row>
    <row r="162" spans="1:10" ht="11.45" customHeight="1">
      <c r="A162" s="74"/>
      <c r="B162" s="126" t="s">
        <v>120</v>
      </c>
      <c r="C162" s="126"/>
      <c r="D162" s="126"/>
      <c r="E162" s="74"/>
      <c r="F162" s="127">
        <v>0.1</v>
      </c>
      <c r="G162" s="89"/>
      <c r="H162" s="127">
        <v>0.3</v>
      </c>
      <c r="I162" s="72"/>
      <c r="J162" s="127">
        <v>4.5</v>
      </c>
    </row>
    <row r="163" spans="1:10" ht="11.45" customHeight="1">
      <c r="A163" s="71"/>
      <c r="B163" s="71" t="s">
        <v>184</v>
      </c>
      <c r="C163" s="71"/>
      <c r="D163" s="71"/>
      <c r="E163" s="71"/>
      <c r="F163" s="87">
        <f>SUM(F158:F162)</f>
        <v>4</v>
      </c>
      <c r="G163" s="87"/>
      <c r="H163" s="87">
        <f>SUM(H158:H162)</f>
        <v>101.60000000000001</v>
      </c>
      <c r="I163" s="71"/>
      <c r="J163" s="87">
        <f>SUM(J158:J162)</f>
        <v>154.5</v>
      </c>
    </row>
    <row r="164" spans="1:10" ht="11.45" customHeight="1">
      <c r="A164" s="71"/>
      <c r="B164" s="72" t="s">
        <v>213</v>
      </c>
      <c r="C164" s="71"/>
      <c r="D164" s="71"/>
      <c r="E164" s="71"/>
      <c r="F164" s="89">
        <v>0</v>
      </c>
      <c r="G164" s="87"/>
      <c r="H164" s="89">
        <v>5.3</v>
      </c>
      <c r="I164" s="71"/>
      <c r="J164" s="89">
        <v>5.3</v>
      </c>
    </row>
    <row r="165" spans="1:10" ht="11.45" customHeight="1">
      <c r="A165" s="73"/>
      <c r="B165" s="73" t="s">
        <v>215</v>
      </c>
      <c r="C165" s="295"/>
      <c r="D165" s="295"/>
      <c r="E165" s="73"/>
      <c r="F165" s="89">
        <v>10.1</v>
      </c>
      <c r="G165" s="89"/>
      <c r="H165" s="89">
        <v>0.7</v>
      </c>
      <c r="I165" s="72"/>
      <c r="J165" s="89">
        <v>-10.9</v>
      </c>
    </row>
    <row r="166" spans="1:10" ht="11.45" customHeight="1">
      <c r="A166" s="256"/>
      <c r="B166" s="205" t="s">
        <v>182</v>
      </c>
      <c r="C166" s="296"/>
      <c r="D166" s="296"/>
      <c r="E166" s="256"/>
      <c r="F166" s="90">
        <f>SUM(F163:F165)</f>
        <v>14.1</v>
      </c>
      <c r="G166" s="89"/>
      <c r="H166" s="90">
        <f>SUM(H163:H165)</f>
        <v>107.60000000000001</v>
      </c>
      <c r="I166" s="72"/>
      <c r="J166" s="90">
        <f>SUM(J163:J165)-0.1</f>
        <v>148.80000000000001</v>
      </c>
    </row>
    <row r="167" spans="1:10" ht="11.45" customHeight="1">
      <c r="A167" s="73"/>
      <c r="B167" s="72"/>
      <c r="C167" s="72"/>
      <c r="D167" s="72"/>
      <c r="E167" s="73"/>
      <c r="F167" s="87"/>
      <c r="G167" s="88"/>
      <c r="H167" s="87"/>
      <c r="I167" s="73"/>
      <c r="J167" s="73"/>
    </row>
    <row r="168" spans="1:10" ht="15" customHeight="1">
      <c r="A168" s="252" t="s">
        <v>253</v>
      </c>
      <c r="B168" s="251"/>
      <c r="C168" s="251"/>
      <c r="D168" s="251"/>
      <c r="E168" s="145"/>
      <c r="F168" s="145" t="s">
        <v>0</v>
      </c>
      <c r="G168" s="145"/>
      <c r="H168" s="145" t="s">
        <v>0</v>
      </c>
      <c r="I168" s="145"/>
      <c r="J168" s="145"/>
    </row>
    <row r="169" spans="1:10" ht="11.45" customHeight="1">
      <c r="A169" s="164"/>
      <c r="B169" s="73"/>
      <c r="C169" s="73"/>
      <c r="D169" s="73"/>
      <c r="E169" s="149"/>
      <c r="F169" s="167"/>
      <c r="G169" s="168"/>
      <c r="H169" s="167"/>
      <c r="I169" s="149"/>
      <c r="J169" s="149"/>
    </row>
    <row r="170" spans="1:10" ht="18" customHeight="1" thickBot="1">
      <c r="A170" s="147" t="s">
        <v>295</v>
      </c>
      <c r="B170" s="147"/>
      <c r="C170" s="147"/>
      <c r="D170" s="147"/>
      <c r="E170" s="147"/>
      <c r="F170" s="170"/>
      <c r="G170" s="170"/>
      <c r="H170" s="170"/>
      <c r="I170" s="170"/>
      <c r="J170" s="166"/>
    </row>
    <row r="171" spans="1:10" ht="15.75" customHeight="1">
      <c r="A171" s="148"/>
      <c r="B171" s="148"/>
      <c r="C171" s="148"/>
      <c r="D171" s="148"/>
      <c r="E171" s="148"/>
      <c r="F171" s="419" t="s">
        <v>226</v>
      </c>
      <c r="G171" s="419"/>
      <c r="H171" s="419"/>
      <c r="I171" s="45"/>
      <c r="J171" s="406" t="s">
        <v>1</v>
      </c>
    </row>
    <row r="172" spans="1:10" ht="16.5" customHeight="1">
      <c r="A172" s="76" t="s">
        <v>93</v>
      </c>
      <c r="B172" s="74"/>
      <c r="C172" s="74"/>
      <c r="D172" s="74"/>
      <c r="E172" s="73"/>
      <c r="F172" s="201">
        <v>2018</v>
      </c>
      <c r="G172" s="72"/>
      <c r="H172" s="201">
        <v>2017</v>
      </c>
      <c r="I172" s="267"/>
      <c r="J172" s="201">
        <v>2017</v>
      </c>
    </row>
    <row r="173" spans="1:10" ht="11.45" customHeight="1">
      <c r="A173" s="73"/>
      <c r="B173" s="73" t="s">
        <v>79</v>
      </c>
      <c r="C173" s="73"/>
      <c r="D173" s="73"/>
      <c r="E173" s="73"/>
      <c r="F173" s="88">
        <v>0</v>
      </c>
      <c r="G173" s="88"/>
      <c r="H173" s="88">
        <v>7</v>
      </c>
      <c r="I173" s="41"/>
      <c r="J173" s="88">
        <v>0</v>
      </c>
    </row>
    <row r="174" spans="1:10" ht="11.45" customHeight="1">
      <c r="A174" s="73"/>
      <c r="B174" s="73" t="s">
        <v>92</v>
      </c>
      <c r="C174" s="73"/>
      <c r="D174" s="73"/>
      <c r="E174" s="73"/>
      <c r="F174" s="88">
        <v>5.7</v>
      </c>
      <c r="G174" s="88"/>
      <c r="H174" s="88">
        <v>14.5</v>
      </c>
      <c r="I174" s="41"/>
      <c r="J174" s="88">
        <v>7.6</v>
      </c>
    </row>
    <row r="175" spans="1:10" ht="11.45" customHeight="1">
      <c r="A175" s="73"/>
      <c r="B175" s="73" t="s">
        <v>165</v>
      </c>
      <c r="C175" s="73"/>
      <c r="D175" s="73"/>
      <c r="E175" s="73"/>
      <c r="F175" s="88">
        <v>29.6</v>
      </c>
      <c r="G175" s="88"/>
      <c r="H175" s="88">
        <v>54.8</v>
      </c>
      <c r="I175" s="41"/>
      <c r="J175" s="88">
        <v>35.5</v>
      </c>
    </row>
    <row r="176" spans="1:10" ht="11.45" customHeight="1">
      <c r="A176" s="72"/>
      <c r="B176" s="72" t="s">
        <v>150</v>
      </c>
      <c r="C176" s="72"/>
      <c r="D176" s="72"/>
      <c r="E176" s="73"/>
      <c r="F176" s="88">
        <v>60.7</v>
      </c>
      <c r="G176" s="88"/>
      <c r="H176" s="88">
        <v>106.9</v>
      </c>
      <c r="I176" s="41"/>
      <c r="J176" s="88">
        <v>69.3</v>
      </c>
    </row>
    <row r="177" spans="1:10" ht="11.45" customHeight="1">
      <c r="A177" s="72"/>
      <c r="B177" s="72" t="s">
        <v>168</v>
      </c>
      <c r="C177" s="72"/>
      <c r="D177" s="72"/>
      <c r="E177" s="73"/>
      <c r="F177" s="88">
        <v>168</v>
      </c>
      <c r="G177" s="88"/>
      <c r="H177" s="89">
        <v>281.60000000000002</v>
      </c>
      <c r="I177" s="41"/>
      <c r="J177" s="88">
        <v>185.7</v>
      </c>
    </row>
    <row r="178" spans="1:10" ht="11.45" customHeight="1">
      <c r="A178" s="72"/>
      <c r="B178" s="72" t="s">
        <v>206</v>
      </c>
      <c r="C178" s="72"/>
      <c r="D178" s="72"/>
      <c r="E178" s="72"/>
      <c r="F178" s="89">
        <v>84.7</v>
      </c>
      <c r="G178" s="89"/>
      <c r="H178" s="89">
        <v>22.4</v>
      </c>
      <c r="I178" s="267"/>
      <c r="J178" s="89">
        <v>90.8</v>
      </c>
    </row>
    <row r="179" spans="1:10" ht="11.45" customHeight="1">
      <c r="A179" s="74"/>
      <c r="B179" s="74" t="s">
        <v>256</v>
      </c>
      <c r="C179" s="74"/>
      <c r="D179" s="74"/>
      <c r="E179" s="73"/>
      <c r="F179" s="127">
        <v>17.7</v>
      </c>
      <c r="G179" s="88"/>
      <c r="H179" s="127">
        <v>0</v>
      </c>
      <c r="I179" s="41"/>
      <c r="J179" s="127">
        <v>0</v>
      </c>
    </row>
    <row r="180" spans="1:10" ht="14.25" customHeight="1">
      <c r="A180" s="73"/>
      <c r="B180" s="73" t="s">
        <v>57</v>
      </c>
      <c r="C180" s="73"/>
      <c r="D180" s="73"/>
      <c r="E180" s="73"/>
      <c r="F180" s="88">
        <f>SUM(F173:F179)</f>
        <v>366.4</v>
      </c>
      <c r="G180" s="88"/>
      <c r="H180" s="88">
        <f>SUM(H173:H179)+0.1</f>
        <v>487.3</v>
      </c>
      <c r="I180" s="41"/>
      <c r="J180" s="88">
        <f>SUM(J173:J179)+0.1</f>
        <v>389.00000000000006</v>
      </c>
    </row>
    <row r="181" spans="1:10" ht="11.45" customHeight="1">
      <c r="A181" s="73"/>
      <c r="B181" s="73" t="s">
        <v>56</v>
      </c>
      <c r="C181" s="73"/>
      <c r="D181" s="73"/>
      <c r="E181" s="73"/>
      <c r="F181" s="88">
        <v>305.3</v>
      </c>
      <c r="G181" s="88"/>
      <c r="H181" s="88">
        <v>139.4</v>
      </c>
      <c r="I181" s="41"/>
      <c r="J181" s="88">
        <v>123.3</v>
      </c>
    </row>
    <row r="182" spans="1:10" ht="15" customHeight="1">
      <c r="A182" s="75"/>
      <c r="B182" s="75" t="s">
        <v>55</v>
      </c>
      <c r="C182" s="75"/>
      <c r="D182" s="75"/>
      <c r="E182" s="206"/>
      <c r="F182" s="90">
        <f>SUM(F180:F181)</f>
        <v>671.7</v>
      </c>
      <c r="G182" s="86"/>
      <c r="H182" s="90">
        <f>SUM(H180:H181)</f>
        <v>626.70000000000005</v>
      </c>
      <c r="I182" s="258"/>
      <c r="J182" s="90">
        <f>SUM(J180:J181)</f>
        <v>512.30000000000007</v>
      </c>
    </row>
    <row r="183" spans="1:10" ht="11.45" customHeight="1">
      <c r="A183" s="72"/>
      <c r="B183" s="171" t="s">
        <v>0</v>
      </c>
      <c r="C183" s="72"/>
      <c r="D183" s="72"/>
      <c r="E183" s="73"/>
      <c r="F183" s="161"/>
      <c r="G183" s="160"/>
      <c r="H183" s="161"/>
      <c r="I183" s="73"/>
      <c r="J183" s="161"/>
    </row>
    <row r="184" spans="1:10" ht="11.45" customHeight="1">
      <c r="A184" s="73"/>
      <c r="B184" s="259"/>
      <c r="C184" s="259"/>
      <c r="D184" s="259"/>
      <c r="E184" s="73"/>
      <c r="F184" s="160"/>
      <c r="G184" s="160"/>
      <c r="H184" s="160"/>
      <c r="I184" s="73"/>
      <c r="J184" s="160"/>
    </row>
    <row r="185" spans="1:10" ht="11.45" customHeight="1" thickBot="1">
      <c r="A185" s="172" t="s">
        <v>80</v>
      </c>
      <c r="B185" s="147"/>
      <c r="C185" s="147"/>
      <c r="D185" s="147"/>
      <c r="E185" s="147"/>
      <c r="F185" s="170"/>
      <c r="G185" s="170"/>
      <c r="H185" s="170"/>
      <c r="I185" s="147"/>
      <c r="J185" s="170"/>
    </row>
    <row r="186" spans="1:10" ht="11.45" customHeight="1">
      <c r="A186" s="148"/>
      <c r="B186" s="148"/>
      <c r="C186" s="148"/>
      <c r="D186" s="148"/>
      <c r="E186" s="148"/>
      <c r="F186" s="417" t="s">
        <v>5</v>
      </c>
      <c r="G186" s="417"/>
      <c r="H186" s="417"/>
      <c r="I186" s="148"/>
      <c r="J186" s="77" t="s">
        <v>20</v>
      </c>
    </row>
    <row r="187" spans="1:10" ht="11.45" customHeight="1">
      <c r="A187" s="148"/>
      <c r="B187" s="148"/>
      <c r="C187" s="148"/>
      <c r="D187" s="148"/>
      <c r="E187" s="148"/>
      <c r="F187" s="418" t="s">
        <v>226</v>
      </c>
      <c r="G187" s="418"/>
      <c r="H187" s="418"/>
      <c r="I187" s="148"/>
      <c r="J187" s="77" t="s">
        <v>1</v>
      </c>
    </row>
    <row r="188" spans="1:10" ht="15.75" customHeight="1">
      <c r="A188" s="76" t="s">
        <v>93</v>
      </c>
      <c r="B188" s="74"/>
      <c r="C188" s="74"/>
      <c r="D188" s="74"/>
      <c r="E188" s="73"/>
      <c r="F188" s="201">
        <v>2018</v>
      </c>
      <c r="G188" s="152"/>
      <c r="H188" s="153">
        <v>2017</v>
      </c>
      <c r="I188" s="73"/>
      <c r="J188" s="247">
        <v>2017</v>
      </c>
    </row>
    <row r="189" spans="1:10" ht="11.45" customHeight="1">
      <c r="A189" s="71"/>
      <c r="B189" s="72"/>
      <c r="C189" s="72"/>
      <c r="D189" s="72"/>
      <c r="E189" s="73"/>
      <c r="F189" s="97" t="s">
        <v>0</v>
      </c>
      <c r="G189" s="97"/>
      <c r="H189" s="97"/>
      <c r="I189" s="73"/>
      <c r="J189" s="73"/>
    </row>
    <row r="190" spans="1:10" ht="11.45" customHeight="1">
      <c r="A190" s="73"/>
      <c r="B190" s="73" t="s">
        <v>254</v>
      </c>
      <c r="C190" s="73"/>
      <c r="D190" s="73"/>
      <c r="E190" s="73"/>
      <c r="F190" s="88">
        <f>+'Note 2 Revenue table'!H12</f>
        <v>62.1</v>
      </c>
      <c r="G190" s="88"/>
      <c r="H190" s="88">
        <f>+'Note 2 Revenue table'!I12</f>
        <v>39.700000000000003</v>
      </c>
      <c r="I190" s="73"/>
      <c r="J190" s="321">
        <f>+'Note 2 Revenue table'!K12</f>
        <v>299.39999999999998</v>
      </c>
    </row>
    <row r="191" spans="1:10" ht="11.45" customHeight="1">
      <c r="A191" s="73"/>
      <c r="B191" s="73" t="s">
        <v>54</v>
      </c>
      <c r="C191" s="73"/>
      <c r="D191" s="73"/>
      <c r="E191" s="73"/>
      <c r="F191" s="88">
        <f>+'Note 2 Revenue table'!E13</f>
        <v>83.462000000000003</v>
      </c>
      <c r="G191" s="88"/>
      <c r="H191" s="88">
        <f>+'Note 2 Revenue table'!F13</f>
        <v>39.299999999999997</v>
      </c>
      <c r="I191" s="73"/>
      <c r="J191" s="321">
        <f>+'Note 2 Revenue table'!K13</f>
        <v>235</v>
      </c>
    </row>
    <row r="192" spans="1:10" ht="11.45" customHeight="1">
      <c r="A192" s="73"/>
      <c r="B192" s="73" t="s">
        <v>121</v>
      </c>
      <c r="C192" s="73"/>
      <c r="D192" s="73"/>
      <c r="E192" s="73"/>
      <c r="F192" s="88">
        <f>-CF!E20</f>
        <v>53.7</v>
      </c>
      <c r="G192" s="88"/>
      <c r="H192" s="88">
        <v>33.6</v>
      </c>
      <c r="I192" s="73"/>
      <c r="J192" s="73">
        <f>-CF!I20</f>
        <v>213.4</v>
      </c>
    </row>
    <row r="193" spans="1:10" ht="11.45" customHeight="1">
      <c r="A193" s="73"/>
      <c r="B193" s="73" t="s">
        <v>122</v>
      </c>
      <c r="C193" s="73"/>
      <c r="D193" s="73"/>
      <c r="E193" s="73"/>
      <c r="F193" s="88">
        <f>F121</f>
        <v>1.3340000000000001</v>
      </c>
      <c r="G193" s="88"/>
      <c r="H193" s="88">
        <f>H121</f>
        <v>1.4</v>
      </c>
      <c r="I193" s="88"/>
      <c r="J193" s="88">
        <f>+J121</f>
        <v>4.8</v>
      </c>
    </row>
    <row r="194" spans="1:10" ht="11.45" customHeight="1">
      <c r="A194" s="72"/>
      <c r="B194" s="72" t="s">
        <v>108</v>
      </c>
      <c r="C194" s="72"/>
      <c r="D194" s="72"/>
      <c r="E194" s="72"/>
      <c r="F194" s="89">
        <f>+F86</f>
        <v>14.385</v>
      </c>
      <c r="G194" s="176"/>
      <c r="H194" s="89">
        <v>9.1999999999999993</v>
      </c>
      <c r="I194" s="264"/>
      <c r="J194" s="88">
        <f>+J86</f>
        <v>71.599999999999994</v>
      </c>
    </row>
    <row r="195" spans="1:10" ht="11.45" customHeight="1">
      <c r="A195" s="72"/>
      <c r="B195" s="72" t="s">
        <v>123</v>
      </c>
      <c r="C195" s="72"/>
      <c r="D195" s="72"/>
      <c r="E195" s="72"/>
      <c r="F195" s="89">
        <f>F67</f>
        <v>-40.299999999999997</v>
      </c>
      <c r="G195" s="89"/>
      <c r="H195" s="89">
        <v>-69.2</v>
      </c>
      <c r="I195" s="72"/>
      <c r="J195" s="316">
        <f>+J67</f>
        <v>-366.4</v>
      </c>
    </row>
    <row r="196" spans="1:10" ht="11.45" customHeight="1">
      <c r="A196" s="72"/>
      <c r="B196" s="72" t="s">
        <v>211</v>
      </c>
      <c r="C196" s="72"/>
      <c r="D196" s="72"/>
      <c r="E196" s="72"/>
      <c r="F196" s="89">
        <f>F68</f>
        <v>-28</v>
      </c>
      <c r="G196" s="89"/>
      <c r="H196" s="89">
        <v>0</v>
      </c>
      <c r="I196" s="72"/>
      <c r="J196" s="316">
        <f>+J68</f>
        <v>-0.4</v>
      </c>
    </row>
    <row r="197" spans="1:10" ht="11.45" customHeight="1">
      <c r="A197" s="72"/>
      <c r="B197" s="72" t="s">
        <v>185</v>
      </c>
      <c r="C197" s="72"/>
      <c r="D197" s="72"/>
      <c r="E197" s="72"/>
      <c r="F197" s="89">
        <f>F69</f>
        <v>0</v>
      </c>
      <c r="G197" s="89"/>
      <c r="H197" s="89">
        <v>-1.4</v>
      </c>
      <c r="I197" s="72"/>
      <c r="J197" s="316">
        <f>+J69</f>
        <v>-59.4</v>
      </c>
    </row>
    <row r="198" spans="1:10" ht="11.45" customHeight="1">
      <c r="A198" s="72"/>
      <c r="B198" s="72"/>
      <c r="C198" s="72"/>
      <c r="D198" s="72"/>
      <c r="E198" s="72"/>
      <c r="F198" s="89"/>
      <c r="G198" s="89"/>
      <c r="H198" s="89"/>
      <c r="I198" s="72"/>
      <c r="J198" s="316"/>
    </row>
    <row r="199" spans="1:10" ht="11.45" customHeight="1">
      <c r="A199" s="72"/>
      <c r="B199" s="71" t="s">
        <v>234</v>
      </c>
      <c r="C199" s="72"/>
      <c r="D199" s="72"/>
      <c r="E199" s="72"/>
      <c r="F199" s="32"/>
      <c r="G199" s="32"/>
      <c r="H199" s="32"/>
      <c r="I199" s="32"/>
      <c r="J199" s="32"/>
    </row>
    <row r="200" spans="1:10" ht="11.45" customHeight="1">
      <c r="A200" s="72"/>
      <c r="B200" s="73" t="s">
        <v>255</v>
      </c>
      <c r="C200" s="72"/>
      <c r="D200" s="72"/>
      <c r="E200" s="72"/>
      <c r="F200" s="88">
        <f>+'Note 2 Revenue table'!E12</f>
        <v>58.55</v>
      </c>
      <c r="G200" s="88"/>
      <c r="H200" s="360">
        <f>+'Note 2 Revenue table'!I12</f>
        <v>39.700000000000003</v>
      </c>
      <c r="I200" s="73"/>
      <c r="J200" s="360">
        <f>+'Note 2 Revenue table'!K12</f>
        <v>299.39999999999998</v>
      </c>
    </row>
    <row r="201" spans="1:10" ht="11.45" customHeight="1">
      <c r="A201" s="72"/>
      <c r="B201" s="73" t="s">
        <v>136</v>
      </c>
      <c r="C201" s="72"/>
      <c r="D201" s="72"/>
      <c r="E201" s="72"/>
      <c r="F201" s="387">
        <f>F200/F192</f>
        <v>1.090316573556797</v>
      </c>
      <c r="G201" s="361"/>
      <c r="H201" s="361">
        <f>H200/H192</f>
        <v>1.1815476190476191</v>
      </c>
      <c r="I201" s="361"/>
      <c r="J201" s="361">
        <f>J200/J192</f>
        <v>1.402999062792877</v>
      </c>
    </row>
    <row r="202" spans="1:10" ht="11.45" customHeight="1">
      <c r="A202" s="72"/>
      <c r="B202" s="72"/>
      <c r="C202" s="72"/>
      <c r="D202" s="72"/>
      <c r="E202" s="72"/>
      <c r="F202" s="89"/>
      <c r="G202" s="89"/>
      <c r="H202" s="89"/>
      <c r="I202" s="72"/>
      <c r="J202" s="316"/>
    </row>
    <row r="203" spans="1:10" ht="11.45" customHeight="1">
      <c r="A203" s="72"/>
      <c r="B203" s="72"/>
      <c r="C203" s="72"/>
      <c r="D203" s="72"/>
      <c r="E203" s="72"/>
      <c r="F203" s="89"/>
      <c r="G203" s="89"/>
      <c r="H203" s="89"/>
      <c r="I203" s="72"/>
      <c r="J203" s="316"/>
    </row>
    <row r="204" spans="1:10" ht="11.45" customHeight="1">
      <c r="A204" s="72"/>
      <c r="B204" s="72"/>
      <c r="C204" s="72"/>
      <c r="D204" s="72"/>
      <c r="E204" s="72"/>
      <c r="F204" s="388"/>
      <c r="G204" s="173"/>
      <c r="H204" s="173"/>
      <c r="I204" s="72"/>
      <c r="J204" s="72"/>
    </row>
    <row r="205" spans="1:10" ht="11.45" customHeight="1">
      <c r="A205" s="174"/>
      <c r="B205" s="175"/>
      <c r="C205" s="175"/>
      <c r="D205" s="175"/>
      <c r="E205" s="175"/>
      <c r="F205" s="166"/>
      <c r="G205" s="166"/>
      <c r="H205" s="166"/>
      <c r="I205" s="175"/>
      <c r="J205" s="175"/>
    </row>
    <row r="206" spans="1:10" ht="15" customHeight="1">
      <c r="A206" s="252" t="s">
        <v>257</v>
      </c>
      <c r="B206" s="251"/>
      <c r="C206" s="251"/>
      <c r="D206" s="251"/>
      <c r="E206" s="145"/>
      <c r="F206" s="145" t="s">
        <v>0</v>
      </c>
      <c r="G206" s="145"/>
      <c r="H206" s="145" t="s">
        <v>0</v>
      </c>
      <c r="I206" s="145"/>
      <c r="J206" s="145"/>
    </row>
    <row r="207" spans="1:10" ht="11.45" customHeight="1">
      <c r="A207" s="260" t="s">
        <v>0</v>
      </c>
      <c r="B207" s="73"/>
      <c r="C207" s="73"/>
      <c r="D207" s="73"/>
      <c r="E207" s="73"/>
      <c r="F207" s="202"/>
      <c r="G207" s="160"/>
      <c r="H207" s="160"/>
      <c r="I207" s="73"/>
      <c r="J207" s="73"/>
    </row>
    <row r="208" spans="1:10" ht="11.45" customHeight="1" thickBot="1">
      <c r="A208" s="147" t="s">
        <v>131</v>
      </c>
      <c r="B208" s="147"/>
      <c r="C208" s="147"/>
      <c r="D208" s="147"/>
      <c r="E208" s="147"/>
      <c r="F208" s="170"/>
      <c r="G208" s="170"/>
      <c r="H208" s="170"/>
      <c r="I208" s="170"/>
      <c r="J208" s="265"/>
    </row>
    <row r="209" spans="1:10" ht="15" customHeight="1">
      <c r="A209" s="148"/>
      <c r="B209" s="148"/>
      <c r="C209" s="148"/>
      <c r="D209" s="148"/>
      <c r="E209" s="148"/>
      <c r="F209" s="419" t="s">
        <v>226</v>
      </c>
      <c r="G209" s="419"/>
      <c r="H209" s="419"/>
      <c r="I209" s="253"/>
      <c r="J209" s="406" t="s">
        <v>1</v>
      </c>
    </row>
    <row r="210" spans="1:10" ht="15" customHeight="1">
      <c r="A210" s="76" t="s">
        <v>93</v>
      </c>
      <c r="B210" s="74"/>
      <c r="C210" s="74"/>
      <c r="D210" s="74"/>
      <c r="E210" s="73"/>
      <c r="F210" s="201">
        <v>2018</v>
      </c>
      <c r="G210" s="152"/>
      <c r="H210" s="153">
        <v>2017</v>
      </c>
      <c r="I210" s="261"/>
      <c r="J210" s="153">
        <v>2017</v>
      </c>
    </row>
    <row r="211" spans="1:10" ht="11.45" customHeight="1">
      <c r="A211" s="73"/>
      <c r="B211" s="130" t="s">
        <v>124</v>
      </c>
      <c r="C211" s="182"/>
      <c r="D211" s="182"/>
      <c r="E211" s="73"/>
      <c r="F211" s="88" t="s">
        <v>0</v>
      </c>
      <c r="G211" s="160"/>
      <c r="H211" s="88"/>
      <c r="I211" s="73"/>
      <c r="J211" s="30"/>
    </row>
    <row r="212" spans="1:10" ht="11.45" customHeight="1">
      <c r="A212" s="73"/>
      <c r="B212" s="124" t="s">
        <v>170</v>
      </c>
      <c r="C212" s="182"/>
      <c r="D212" s="182"/>
      <c r="E212" s="73"/>
      <c r="F212" s="88">
        <v>384</v>
      </c>
      <c r="G212" s="160"/>
      <c r="H212" s="88">
        <v>388</v>
      </c>
      <c r="I212" s="73"/>
      <c r="J212" s="89">
        <v>385</v>
      </c>
    </row>
    <row r="213" spans="1:10" ht="11.45" customHeight="1">
      <c r="A213" s="73"/>
      <c r="B213" s="124" t="s">
        <v>125</v>
      </c>
      <c r="C213" s="182"/>
      <c r="D213" s="182"/>
      <c r="E213" s="73"/>
      <c r="F213" s="88">
        <v>156.19999999999999</v>
      </c>
      <c r="G213" s="160"/>
      <c r="H213" s="88">
        <v>177</v>
      </c>
      <c r="I213" s="73"/>
      <c r="J213" s="89">
        <v>161.4</v>
      </c>
    </row>
    <row r="214" spans="1:10" ht="11.45" customHeight="1">
      <c r="A214" s="73"/>
      <c r="B214" s="124" t="s">
        <v>126</v>
      </c>
      <c r="C214" s="182"/>
      <c r="D214" s="182"/>
      <c r="E214" s="73"/>
      <c r="F214" s="88">
        <v>248.3</v>
      </c>
      <c r="G214" s="160"/>
      <c r="H214" s="88">
        <v>274.7</v>
      </c>
      <c r="I214" s="73"/>
      <c r="J214" s="89">
        <v>255.1</v>
      </c>
    </row>
    <row r="215" spans="1:10" ht="11.45" customHeight="1">
      <c r="A215" s="73"/>
      <c r="B215" s="124" t="s">
        <v>210</v>
      </c>
      <c r="C215" s="182"/>
      <c r="D215" s="182"/>
      <c r="E215" s="73"/>
      <c r="F215" s="88">
        <v>205</v>
      </c>
      <c r="G215" s="160"/>
      <c r="H215" s="88">
        <v>165</v>
      </c>
      <c r="I215" s="73"/>
      <c r="J215" s="89">
        <v>190</v>
      </c>
    </row>
    <row r="216" spans="1:10" ht="11.45" customHeight="1">
      <c r="A216" s="73"/>
      <c r="B216" s="130" t="s">
        <v>127</v>
      </c>
      <c r="C216" s="182"/>
      <c r="D216" s="182"/>
      <c r="E216" s="73"/>
      <c r="F216" s="88"/>
      <c r="G216" s="160"/>
      <c r="H216" s="88"/>
      <c r="I216" s="73"/>
      <c r="J216" s="89"/>
    </row>
    <row r="217" spans="1:10" ht="11.45" customHeight="1">
      <c r="A217" s="73"/>
      <c r="B217" s="124" t="s">
        <v>128</v>
      </c>
      <c r="C217" s="182"/>
      <c r="D217" s="182"/>
      <c r="E217" s="73"/>
      <c r="F217" s="88">
        <v>26</v>
      </c>
      <c r="G217" s="160"/>
      <c r="H217" s="88">
        <v>26</v>
      </c>
      <c r="I217" s="73"/>
      <c r="J217" s="89">
        <v>26</v>
      </c>
    </row>
    <row r="218" spans="1:10" ht="11.45" customHeight="1">
      <c r="A218" s="73"/>
      <c r="B218" s="124" t="s">
        <v>193</v>
      </c>
      <c r="C218" s="182"/>
      <c r="D218" s="182"/>
      <c r="E218" s="73"/>
      <c r="F218" s="88">
        <v>212</v>
      </c>
      <c r="G218" s="160"/>
      <c r="H218" s="88">
        <v>212</v>
      </c>
      <c r="I218" s="73"/>
      <c r="J218" s="88">
        <v>212</v>
      </c>
    </row>
    <row r="219" spans="1:10" ht="13.5" customHeight="1">
      <c r="A219" s="256"/>
      <c r="B219" s="75" t="s">
        <v>212</v>
      </c>
      <c r="C219" s="256"/>
      <c r="D219" s="256"/>
      <c r="E219" s="73"/>
      <c r="F219" s="90">
        <f>SUM(F212:F218)</f>
        <v>1231.5</v>
      </c>
      <c r="G219" s="88"/>
      <c r="H219" s="90">
        <f>SUM(H212:H218)</f>
        <v>1242.7</v>
      </c>
      <c r="I219" s="87"/>
      <c r="J219" s="90">
        <f>SUM(J212:J218)</f>
        <v>1229.5</v>
      </c>
    </row>
    <row r="220" spans="1:10" ht="16.5" customHeight="1">
      <c r="A220" s="73"/>
      <c r="B220" s="124" t="s">
        <v>190</v>
      </c>
      <c r="C220" s="72"/>
      <c r="D220" s="72"/>
      <c r="E220" s="73"/>
      <c r="F220" s="89">
        <v>-77.2</v>
      </c>
      <c r="G220" s="88"/>
      <c r="H220" s="89">
        <v>-51.2</v>
      </c>
      <c r="I220" s="87"/>
      <c r="J220" s="89">
        <v>-77.2</v>
      </c>
    </row>
    <row r="221" spans="1:10" ht="11.45" customHeight="1">
      <c r="A221" s="73"/>
      <c r="B221" s="124" t="s">
        <v>129</v>
      </c>
      <c r="C221" s="72"/>
      <c r="D221" s="72"/>
      <c r="E221" s="73"/>
      <c r="F221" s="89">
        <v>-15.2</v>
      </c>
      <c r="G221" s="88"/>
      <c r="H221" s="89">
        <v>-20.3</v>
      </c>
      <c r="I221" s="87"/>
      <c r="J221" s="89">
        <v>-16.5</v>
      </c>
    </row>
    <row r="222" spans="1:10" ht="15" customHeight="1">
      <c r="A222" s="75"/>
      <c r="B222" s="205" t="s">
        <v>130</v>
      </c>
      <c r="C222" s="75"/>
      <c r="D222" s="75"/>
      <c r="E222" s="206"/>
      <c r="F222" s="90">
        <f>SUM(F219:F221)</f>
        <v>1139.0999999999999</v>
      </c>
      <c r="G222" s="184"/>
      <c r="H222" s="90">
        <f>SUM(H219:H221)</f>
        <v>1171.2</v>
      </c>
      <c r="I222" s="206"/>
      <c r="J222" s="90">
        <f>SUM(J219:J221)</f>
        <v>1135.8</v>
      </c>
    </row>
    <row r="223" spans="1:10" ht="11.45" customHeight="1">
      <c r="A223" s="73"/>
      <c r="B223" s="72"/>
      <c r="C223" s="72"/>
      <c r="D223" s="72"/>
      <c r="E223" s="73"/>
      <c r="F223" s="87"/>
      <c r="G223" s="88"/>
      <c r="H223" s="37"/>
      <c r="I223" s="73"/>
      <c r="J223" s="38"/>
    </row>
    <row r="224" spans="1:10" ht="11.45" customHeight="1" thickBot="1">
      <c r="A224" s="190" t="s">
        <v>132</v>
      </c>
      <c r="B224" s="170"/>
      <c r="C224" s="190"/>
      <c r="D224" s="190"/>
      <c r="E224" s="147"/>
      <c r="F224" s="88"/>
      <c r="G224" s="160"/>
      <c r="H224" s="262"/>
      <c r="I224" s="222"/>
      <c r="J224" s="38"/>
    </row>
    <row r="225" spans="1:10" ht="11.45" customHeight="1">
      <c r="A225" s="148"/>
      <c r="B225" s="148"/>
      <c r="C225" s="148"/>
      <c r="D225" s="148"/>
      <c r="E225" s="148"/>
      <c r="F225" s="419" t="s">
        <v>226</v>
      </c>
      <c r="G225" s="419"/>
      <c r="H225" s="419"/>
      <c r="I225" s="299"/>
      <c r="J225" s="406" t="s">
        <v>1</v>
      </c>
    </row>
    <row r="226" spans="1:10" ht="11.45" customHeight="1">
      <c r="A226" s="76" t="s">
        <v>93</v>
      </c>
      <c r="B226" s="74"/>
      <c r="C226" s="74"/>
      <c r="D226" s="74"/>
      <c r="E226" s="73"/>
      <c r="F226" s="201">
        <v>2018</v>
      </c>
      <c r="G226" s="152"/>
      <c r="H226" s="153">
        <v>2017</v>
      </c>
      <c r="I226" s="261"/>
      <c r="J226" s="153">
        <v>2017</v>
      </c>
    </row>
    <row r="227" spans="1:10" ht="11.45" customHeight="1">
      <c r="A227" s="73"/>
      <c r="B227" s="130" t="s">
        <v>124</v>
      </c>
      <c r="C227" s="182"/>
      <c r="D227" s="182"/>
      <c r="E227" s="73"/>
      <c r="F227" s="88" t="s">
        <v>0</v>
      </c>
      <c r="G227" s="160"/>
      <c r="H227" s="88"/>
      <c r="I227" s="73"/>
      <c r="J227" s="30"/>
    </row>
    <row r="228" spans="1:10" ht="11.45" customHeight="1">
      <c r="A228" s="73"/>
      <c r="B228" s="124" t="s">
        <v>210</v>
      </c>
      <c r="C228" s="182"/>
      <c r="D228" s="182"/>
      <c r="E228" s="73"/>
      <c r="F228" s="88">
        <v>195</v>
      </c>
      <c r="G228" s="160"/>
      <c r="H228" s="88">
        <v>235</v>
      </c>
      <c r="I228" s="73"/>
      <c r="J228" s="89">
        <v>210</v>
      </c>
    </row>
    <row r="229" spans="1:10" ht="11.45" customHeight="1">
      <c r="A229" s="73"/>
      <c r="B229" s="130" t="s">
        <v>127</v>
      </c>
      <c r="C229" s="182"/>
      <c r="D229" s="182"/>
      <c r="E229" s="73"/>
      <c r="F229" s="88"/>
      <c r="G229" s="160"/>
      <c r="H229" s="88"/>
      <c r="I229" s="73"/>
      <c r="J229" s="89"/>
    </row>
    <row r="230" spans="1:10" ht="11.45" customHeight="1">
      <c r="A230" s="73"/>
      <c r="B230" s="124" t="s">
        <v>133</v>
      </c>
      <c r="C230" s="182"/>
      <c r="D230" s="182"/>
      <c r="E230" s="73"/>
      <c r="F230" s="88">
        <v>6.5</v>
      </c>
      <c r="G230" s="160"/>
      <c r="H230" s="88">
        <v>5.8</v>
      </c>
      <c r="I230" s="73"/>
      <c r="J230" s="89">
        <v>6.1</v>
      </c>
    </row>
    <row r="231" spans="1:10" ht="11.45" customHeight="1">
      <c r="A231" s="73"/>
      <c r="B231" s="124" t="s">
        <v>134</v>
      </c>
      <c r="C231" s="182"/>
      <c r="D231" s="182"/>
      <c r="E231" s="73"/>
      <c r="F231" s="88">
        <v>13.1</v>
      </c>
      <c r="G231" s="160"/>
      <c r="H231" s="88">
        <v>7.6</v>
      </c>
      <c r="I231" s="73"/>
      <c r="J231" s="89">
        <v>11.3</v>
      </c>
    </row>
    <row r="232" spans="1:10" ht="15" customHeight="1">
      <c r="A232" s="75"/>
      <c r="B232" s="205" t="s">
        <v>42</v>
      </c>
      <c r="C232" s="75"/>
      <c r="D232" s="75"/>
      <c r="E232" s="206"/>
      <c r="F232" s="90">
        <f>SUM(F228:F231)</f>
        <v>214.6</v>
      </c>
      <c r="G232" s="184"/>
      <c r="H232" s="90">
        <f>SUM(H228:H231)</f>
        <v>248.4</v>
      </c>
      <c r="I232" s="206"/>
      <c r="J232" s="90">
        <f>SUM(J228:J231)</f>
        <v>227.4</v>
      </c>
    </row>
    <row r="233" spans="1:10" ht="11.45" customHeight="1">
      <c r="A233" s="174"/>
      <c r="B233" s="175"/>
      <c r="C233" s="175"/>
      <c r="D233" s="175"/>
      <c r="E233" s="175"/>
      <c r="F233" s="166"/>
      <c r="G233" s="166"/>
      <c r="H233" s="166"/>
      <c r="I233" s="175"/>
      <c r="J233" s="30"/>
    </row>
    <row r="234" spans="1:10" ht="11.45" customHeight="1" thickBot="1">
      <c r="A234" s="190" t="s">
        <v>81</v>
      </c>
      <c r="B234" s="170"/>
      <c r="C234" s="190"/>
      <c r="D234" s="190"/>
      <c r="E234" s="147"/>
      <c r="F234" s="88"/>
      <c r="G234" s="160"/>
      <c r="H234" s="262"/>
      <c r="I234" s="147"/>
      <c r="J234" s="38"/>
    </row>
    <row r="235" spans="1:10" ht="11.45" customHeight="1">
      <c r="A235" s="148"/>
      <c r="B235" s="148"/>
      <c r="C235" s="148"/>
      <c r="D235" s="148"/>
      <c r="E235" s="148"/>
      <c r="F235" s="419" t="s">
        <v>226</v>
      </c>
      <c r="G235" s="419"/>
      <c r="H235" s="419"/>
      <c r="I235" s="253"/>
      <c r="J235" s="406" t="s">
        <v>1</v>
      </c>
    </row>
    <row r="236" spans="1:10" ht="11.45" customHeight="1">
      <c r="A236" s="76" t="s">
        <v>93</v>
      </c>
      <c r="B236" s="76"/>
      <c r="C236" s="76"/>
      <c r="D236" s="76"/>
      <c r="E236" s="73"/>
      <c r="F236" s="201">
        <v>2018</v>
      </c>
      <c r="G236" s="152"/>
      <c r="H236" s="153">
        <v>2017</v>
      </c>
      <c r="I236" s="166"/>
      <c r="J236" s="153">
        <v>2017</v>
      </c>
    </row>
    <row r="237" spans="1:10" ht="11.45" customHeight="1">
      <c r="A237" s="171"/>
      <c r="B237" s="171"/>
      <c r="C237" s="171"/>
      <c r="D237" s="171"/>
      <c r="E237" s="73"/>
      <c r="F237" s="263" t="s">
        <v>0</v>
      </c>
      <c r="G237" s="263"/>
      <c r="H237" s="263"/>
      <c r="I237" s="263"/>
      <c r="J237" s="30"/>
    </row>
    <row r="238" spans="1:10" ht="11.45" customHeight="1">
      <c r="A238" s="73"/>
      <c r="B238" s="124" t="s">
        <v>2</v>
      </c>
      <c r="C238" s="182"/>
      <c r="D238" s="182"/>
      <c r="E238" s="73"/>
      <c r="F238" s="88">
        <v>38.4</v>
      </c>
      <c r="G238" s="160"/>
      <c r="H238" s="88">
        <v>38.799999999999997</v>
      </c>
      <c r="I238" s="73"/>
      <c r="J238" s="88">
        <v>47.3</v>
      </c>
    </row>
    <row r="239" spans="1:10" ht="11.45" customHeight="1">
      <c r="A239" s="72"/>
      <c r="B239" s="124" t="s">
        <v>43</v>
      </c>
      <c r="C239" s="72"/>
      <c r="D239" s="72"/>
      <c r="E239" s="73"/>
      <c r="F239" s="88">
        <v>42.4</v>
      </c>
      <c r="G239" s="184"/>
      <c r="H239" s="88">
        <v>111.6</v>
      </c>
      <c r="I239" s="73"/>
      <c r="J239" s="88">
        <v>43.2</v>
      </c>
    </row>
    <row r="240" spans="1:10" ht="11.45" customHeight="1">
      <c r="A240" s="72"/>
      <c r="B240" s="124" t="s">
        <v>14</v>
      </c>
      <c r="C240" s="72"/>
      <c r="D240" s="72"/>
      <c r="E240" s="73"/>
      <c r="F240" s="88">
        <v>-77.400000000000006</v>
      </c>
      <c r="G240" s="184"/>
      <c r="H240" s="88">
        <v>-52.1</v>
      </c>
      <c r="I240" s="73"/>
      <c r="J240" s="88">
        <v>-77.599999999999994</v>
      </c>
    </row>
    <row r="241" spans="1:10" ht="11.45" customHeight="1">
      <c r="A241" s="73"/>
      <c r="B241" s="124" t="s">
        <v>152</v>
      </c>
      <c r="C241" s="182"/>
      <c r="D241" s="182"/>
      <c r="E241" s="73"/>
      <c r="F241" s="88">
        <v>-1139.0999999999999</v>
      </c>
      <c r="G241" s="160"/>
      <c r="H241" s="88">
        <v>-1171.2</v>
      </c>
      <c r="I241" s="73"/>
      <c r="J241" s="88">
        <v>-1135.8</v>
      </c>
    </row>
    <row r="242" spans="1:10" ht="11.45" customHeight="1">
      <c r="A242" s="72"/>
      <c r="B242" s="124" t="s">
        <v>102</v>
      </c>
      <c r="C242" s="72"/>
      <c r="D242" s="72"/>
      <c r="E242" s="73"/>
      <c r="F242" s="88">
        <v>-15.2</v>
      </c>
      <c r="G242" s="184"/>
      <c r="H242" s="88">
        <v>-20.3</v>
      </c>
      <c r="I242" s="73"/>
      <c r="J242" s="88">
        <v>-16.5</v>
      </c>
    </row>
    <row r="243" spans="1:10" ht="16.5" customHeight="1">
      <c r="A243" s="75"/>
      <c r="B243" s="205" t="s">
        <v>42</v>
      </c>
      <c r="C243" s="75"/>
      <c r="D243" s="75"/>
      <c r="E243" s="206"/>
      <c r="F243" s="90">
        <f>SUM(F238:F242)</f>
        <v>-1150.8999999999999</v>
      </c>
      <c r="G243" s="184"/>
      <c r="H243" s="90">
        <f>SUM(H238:H242)</f>
        <v>-1093.2</v>
      </c>
      <c r="I243" s="206"/>
      <c r="J243" s="90">
        <f>SUM(J238:J242)</f>
        <v>-1139.3999999999999</v>
      </c>
    </row>
    <row r="244" spans="1:10" ht="11.45" customHeight="1">
      <c r="A244" s="174"/>
      <c r="B244" s="177"/>
      <c r="C244" s="177"/>
      <c r="D244" s="177"/>
      <c r="E244" s="177"/>
      <c r="F244" s="217"/>
      <c r="G244" s="217"/>
      <c r="H244" s="217"/>
      <c r="I244" s="217"/>
      <c r="J244" s="217"/>
    </row>
    <row r="245" spans="1:10" ht="11.45" customHeight="1">
      <c r="A245" s="178" t="s">
        <v>0</v>
      </c>
      <c r="B245" s="96"/>
      <c r="C245" s="179"/>
      <c r="D245" s="165"/>
      <c r="E245" s="165"/>
      <c r="F245" s="167"/>
      <c r="G245" s="167"/>
      <c r="H245" s="167"/>
      <c r="I245" s="165"/>
      <c r="J245" s="165"/>
    </row>
    <row r="246" spans="1:10" ht="15" customHeight="1">
      <c r="A246" s="143" t="s">
        <v>258</v>
      </c>
      <c r="B246" s="146"/>
      <c r="C246" s="146"/>
      <c r="D246" s="146"/>
      <c r="E246" s="144"/>
      <c r="F246" s="144" t="s">
        <v>0</v>
      </c>
      <c r="G246" s="144"/>
      <c r="H246" s="144" t="s">
        <v>0</v>
      </c>
      <c r="I246" s="144"/>
      <c r="J246" s="144"/>
    </row>
    <row r="247" spans="1:10" ht="11.45" customHeight="1">
      <c r="A247" s="178"/>
      <c r="B247" s="96"/>
      <c r="C247" s="179"/>
      <c r="D247" s="165"/>
      <c r="E247" s="165"/>
      <c r="F247" s="167"/>
      <c r="G247" s="167"/>
      <c r="H247" s="167"/>
      <c r="I247" s="165"/>
      <c r="J247" s="165"/>
    </row>
    <row r="248" spans="1:10" ht="11.45" customHeight="1" thickBot="1">
      <c r="A248" s="212" t="s">
        <v>27</v>
      </c>
      <c r="B248" s="128"/>
      <c r="C248" s="147"/>
      <c r="D248" s="147"/>
      <c r="E248" s="147"/>
      <c r="F248" s="188"/>
      <c r="G248" s="189"/>
      <c r="H248" s="190"/>
      <c r="I248" s="147"/>
      <c r="J248" s="147"/>
    </row>
    <row r="249" spans="1:10" ht="11.45" customHeight="1">
      <c r="A249" s="191" t="s">
        <v>0</v>
      </c>
      <c r="B249" s="182"/>
      <c r="C249" s="175"/>
      <c r="D249" s="175"/>
      <c r="E249" s="175"/>
      <c r="F249" s="417" t="s">
        <v>5</v>
      </c>
      <c r="G249" s="417"/>
      <c r="H249" s="417"/>
      <c r="I249" s="175"/>
      <c r="J249" s="329" t="s">
        <v>20</v>
      </c>
    </row>
    <row r="250" spans="1:10" ht="11.45" customHeight="1">
      <c r="A250" s="174"/>
      <c r="B250" s="182"/>
      <c r="C250" s="175"/>
      <c r="D250" s="175"/>
      <c r="E250" s="175"/>
      <c r="F250" s="418" t="s">
        <v>226</v>
      </c>
      <c r="G250" s="418"/>
      <c r="H250" s="418"/>
      <c r="I250" s="175"/>
      <c r="J250" s="330" t="s">
        <v>1</v>
      </c>
    </row>
    <row r="251" spans="1:10" ht="11.45" customHeight="1">
      <c r="A251" s="191" t="s">
        <v>0</v>
      </c>
      <c r="B251" s="191"/>
      <c r="C251" s="108"/>
      <c r="D251" s="192"/>
      <c r="E251" s="108"/>
      <c r="F251" s="201">
        <v>2018</v>
      </c>
      <c r="G251" s="152"/>
      <c r="H251" s="153">
        <v>2017</v>
      </c>
      <c r="I251" s="108"/>
      <c r="J251" s="201">
        <v>2017</v>
      </c>
    </row>
    <row r="252" spans="1:10" ht="11.45" customHeight="1">
      <c r="A252" s="104" t="s">
        <v>28</v>
      </c>
      <c r="B252" s="113"/>
      <c r="C252" s="191"/>
      <c r="D252" s="194"/>
      <c r="E252" s="191"/>
      <c r="F252" s="243">
        <v>-0.12</v>
      </c>
      <c r="G252" s="236"/>
      <c r="H252" s="195">
        <v>-0.32</v>
      </c>
      <c r="I252" s="191"/>
      <c r="J252" s="243">
        <v>-1.55</v>
      </c>
    </row>
    <row r="253" spans="1:10" ht="11.45" customHeight="1">
      <c r="A253" s="196" t="s">
        <v>95</v>
      </c>
      <c r="B253" s="196"/>
      <c r="C253" s="197"/>
      <c r="D253" s="196"/>
      <c r="E253" s="89"/>
      <c r="F253" s="198">
        <v>-0.12</v>
      </c>
      <c r="G253" s="224"/>
      <c r="H253" s="198">
        <v>-0.32</v>
      </c>
      <c r="I253" s="89"/>
      <c r="J253" s="198">
        <v>-1.55</v>
      </c>
    </row>
    <row r="254" spans="1:10" ht="13.5" customHeight="1">
      <c r="A254" s="199" t="s">
        <v>40</v>
      </c>
      <c r="B254" s="137"/>
      <c r="C254" s="200"/>
      <c r="D254" s="122"/>
      <c r="E254" s="200"/>
      <c r="F254" s="203">
        <v>338573019</v>
      </c>
      <c r="G254" s="204"/>
      <c r="H254" s="193">
        <v>336240620</v>
      </c>
      <c r="I254" s="204"/>
      <c r="J254" s="203">
        <v>337860603</v>
      </c>
    </row>
    <row r="255" spans="1:10" ht="11.45" customHeight="1">
      <c r="A255" s="199" t="s">
        <v>96</v>
      </c>
      <c r="B255" s="137"/>
      <c r="C255" s="200"/>
      <c r="D255" s="122"/>
      <c r="E255" s="200"/>
      <c r="F255" s="203">
        <v>341330831</v>
      </c>
      <c r="G255" s="204"/>
      <c r="H255" s="193">
        <v>337869814</v>
      </c>
      <c r="I255" s="204"/>
      <c r="J255" s="203">
        <v>340234632</v>
      </c>
    </row>
    <row r="256" spans="1:10" ht="11.45" customHeight="1">
      <c r="A256" s="199"/>
      <c r="B256" s="137"/>
      <c r="C256" s="200"/>
      <c r="D256" s="122"/>
      <c r="E256" s="200"/>
      <c r="F256" s="203"/>
      <c r="G256" s="204"/>
      <c r="H256" s="193"/>
      <c r="I256" s="200"/>
      <c r="J256" s="200"/>
    </row>
    <row r="257" spans="1:10" ht="11.45" customHeight="1">
      <c r="A257" s="199"/>
      <c r="B257" s="137"/>
      <c r="C257" s="200"/>
      <c r="D257" s="122"/>
      <c r="E257" s="200"/>
      <c r="F257" s="203"/>
      <c r="G257" s="204"/>
      <c r="H257" s="193"/>
      <c r="I257" s="200"/>
      <c r="J257" s="200"/>
    </row>
    <row r="258" spans="1:10" ht="15" customHeight="1">
      <c r="A258" s="143" t="s">
        <v>259</v>
      </c>
      <c r="B258" s="146"/>
      <c r="C258" s="146"/>
      <c r="D258" s="146"/>
      <c r="E258" s="144"/>
      <c r="F258" s="144"/>
      <c r="G258" s="144"/>
      <c r="H258" s="144"/>
      <c r="I258" s="144"/>
      <c r="J258" s="144"/>
    </row>
    <row r="259" spans="1:10" ht="11.45" customHeight="1">
      <c r="A259" s="199"/>
      <c r="B259" s="137"/>
      <c r="C259" s="200"/>
      <c r="D259" s="122"/>
      <c r="E259" s="200"/>
      <c r="F259" s="203"/>
      <c r="G259" s="204"/>
      <c r="H259" s="193"/>
      <c r="I259" s="200"/>
      <c r="J259" s="200"/>
    </row>
    <row r="260" spans="1:10" ht="11.45" customHeight="1" thickBot="1">
      <c r="A260" s="147" t="s">
        <v>174</v>
      </c>
      <c r="B260" s="147"/>
      <c r="C260" s="147"/>
      <c r="D260" s="180"/>
      <c r="E260" s="170"/>
      <c r="F260" s="170"/>
      <c r="G260" s="170"/>
      <c r="H260" s="170"/>
      <c r="I260" s="170"/>
      <c r="J260" s="170"/>
    </row>
    <row r="261" spans="1:10" ht="11.45" customHeight="1">
      <c r="A261" s="148"/>
      <c r="B261" s="148"/>
      <c r="C261" s="148"/>
      <c r="D261" s="148"/>
      <c r="E261" s="148"/>
      <c r="F261" s="417" t="s">
        <v>5</v>
      </c>
      <c r="G261" s="417"/>
      <c r="H261" s="417"/>
      <c r="I261" s="148"/>
      <c r="J261" s="329" t="s">
        <v>20</v>
      </c>
    </row>
    <row r="262" spans="1:10" ht="11.45" customHeight="1">
      <c r="A262" s="148"/>
      <c r="B262" s="148"/>
      <c r="C262" s="148"/>
      <c r="D262" s="148"/>
      <c r="E262" s="148"/>
      <c r="F262" s="418" t="s">
        <v>226</v>
      </c>
      <c r="G262" s="418"/>
      <c r="H262" s="418"/>
      <c r="I262" s="148"/>
      <c r="J262" s="330" t="s">
        <v>1</v>
      </c>
    </row>
    <row r="263" spans="1:10" ht="11.45" customHeight="1">
      <c r="A263" s="163" t="s">
        <v>93</v>
      </c>
      <c r="B263" s="76"/>
      <c r="C263" s="76"/>
      <c r="D263" s="76"/>
      <c r="E263" s="73"/>
      <c r="F263" s="201">
        <v>2018</v>
      </c>
      <c r="G263" s="152"/>
      <c r="H263" s="153">
        <v>2017</v>
      </c>
      <c r="I263" s="73"/>
      <c r="J263" s="247">
        <v>2017</v>
      </c>
    </row>
    <row r="264" spans="1:10" ht="11.45" customHeight="1">
      <c r="A264" s="171"/>
      <c r="B264" s="171"/>
      <c r="C264" s="171"/>
      <c r="D264" s="171"/>
      <c r="E264" s="73"/>
      <c r="F264" s="97"/>
      <c r="G264" s="97"/>
      <c r="H264" s="97"/>
      <c r="I264" s="73"/>
      <c r="J264" s="73"/>
    </row>
    <row r="265" spans="1:10" ht="11.45" customHeight="1">
      <c r="A265" s="73"/>
      <c r="B265" s="73" t="s">
        <v>216</v>
      </c>
      <c r="C265" s="73"/>
      <c r="D265" s="73"/>
      <c r="E265" s="73"/>
      <c r="F265" s="88">
        <v>0.2</v>
      </c>
      <c r="G265" s="181"/>
      <c r="H265" s="88">
        <v>-4.3</v>
      </c>
      <c r="I265" s="73"/>
      <c r="J265" s="323">
        <v>11.2</v>
      </c>
    </row>
    <row r="266" spans="1:10" ht="11.45" customHeight="1">
      <c r="A266" s="73"/>
      <c r="B266" s="124" t="s">
        <v>141</v>
      </c>
      <c r="C266" s="182"/>
      <c r="D266" s="182"/>
      <c r="E266" s="73"/>
      <c r="F266" s="88">
        <v>0</v>
      </c>
      <c r="G266" s="183"/>
      <c r="H266" s="88"/>
      <c r="I266" s="73"/>
      <c r="J266" s="323">
        <v>-10.8</v>
      </c>
    </row>
    <row r="267" spans="1:10" ht="15.75" customHeight="1">
      <c r="A267" s="75"/>
      <c r="B267" s="205" t="s">
        <v>114</v>
      </c>
      <c r="C267" s="75"/>
      <c r="D267" s="75"/>
      <c r="E267" s="206"/>
      <c r="F267" s="90">
        <f>SUM(F265:F266)</f>
        <v>0.2</v>
      </c>
      <c r="G267" s="237"/>
      <c r="H267" s="90">
        <f>SUM(H265:H266)</f>
        <v>-4.3</v>
      </c>
      <c r="I267" s="206"/>
      <c r="J267" s="90">
        <f>SUM(J265:J266)</f>
        <v>0.39999999999999858</v>
      </c>
    </row>
    <row r="268" spans="1:10" ht="11.45" customHeight="1">
      <c r="A268" s="185"/>
      <c r="B268" s="130" t="s">
        <v>142</v>
      </c>
      <c r="C268" s="96"/>
      <c r="D268" s="96"/>
      <c r="E268" s="142"/>
      <c r="F268" s="88"/>
      <c r="G268" s="238"/>
      <c r="H268" s="88"/>
      <c r="I268" s="72"/>
      <c r="J268" s="72"/>
    </row>
    <row r="269" spans="1:10" ht="11.45" customHeight="1">
      <c r="A269" s="73" t="s">
        <v>0</v>
      </c>
      <c r="B269" s="125" t="s">
        <v>135</v>
      </c>
      <c r="C269" s="96"/>
      <c r="D269" s="96"/>
      <c r="E269" s="73"/>
      <c r="F269" s="88">
        <v>2</v>
      </c>
      <c r="G269" s="186"/>
      <c r="H269" s="88">
        <v>0.2</v>
      </c>
      <c r="I269" s="73"/>
      <c r="J269" s="321">
        <v>2.2999999999999998</v>
      </c>
    </row>
    <row r="270" spans="1:10" ht="11.45" customHeight="1">
      <c r="A270" s="73"/>
      <c r="B270" s="182" t="s">
        <v>144</v>
      </c>
      <c r="C270" s="73"/>
      <c r="D270" s="73"/>
      <c r="E270" s="73"/>
      <c r="F270" s="88">
        <v>0</v>
      </c>
      <c r="G270" s="181"/>
      <c r="H270" s="88">
        <v>0.1</v>
      </c>
      <c r="I270" s="73"/>
      <c r="J270" s="321">
        <v>0.3</v>
      </c>
    </row>
    <row r="271" spans="1:10" ht="11.45" customHeight="1">
      <c r="A271" s="174"/>
      <c r="B271" s="266" t="s">
        <v>175</v>
      </c>
      <c r="C271" s="175"/>
      <c r="D271" s="175"/>
      <c r="E271" s="175"/>
      <c r="F271" s="88"/>
      <c r="G271" s="224"/>
      <c r="H271" s="88" t="s">
        <v>0</v>
      </c>
      <c r="I271" s="175"/>
      <c r="J271" s="175"/>
    </row>
    <row r="272" spans="1:10" ht="11.45" customHeight="1">
      <c r="A272" s="174"/>
      <c r="B272" s="125" t="s">
        <v>135</v>
      </c>
      <c r="C272" s="175"/>
      <c r="D272" s="175"/>
      <c r="E272" s="175"/>
      <c r="F272" s="88">
        <v>0</v>
      </c>
      <c r="G272" s="224"/>
      <c r="H272" s="88">
        <v>0</v>
      </c>
      <c r="I272" s="175"/>
      <c r="J272" s="324">
        <v>0</v>
      </c>
    </row>
    <row r="273" spans="1:10" ht="11.45" customHeight="1">
      <c r="A273" s="174"/>
      <c r="B273" s="182" t="s">
        <v>144</v>
      </c>
      <c r="C273" s="175"/>
      <c r="D273" s="175"/>
      <c r="E273" s="175"/>
      <c r="F273" s="88">
        <v>0</v>
      </c>
      <c r="G273" s="224"/>
      <c r="H273" s="88">
        <v>0</v>
      </c>
      <c r="I273" s="175"/>
      <c r="J273" s="324">
        <v>0</v>
      </c>
    </row>
    <row r="274" spans="1:10" ht="11.45" customHeight="1">
      <c r="A274" s="187"/>
      <c r="B274" s="215" t="s">
        <v>143</v>
      </c>
      <c r="C274" s="177"/>
      <c r="D274" s="177"/>
      <c r="E274" s="177"/>
      <c r="F274" s="88">
        <v>0.2</v>
      </c>
      <c r="G274" s="239"/>
      <c r="H274" s="88">
        <v>-0.6</v>
      </c>
      <c r="I274" s="177"/>
      <c r="J274" s="88">
        <v>0.6</v>
      </c>
    </row>
    <row r="275" spans="1:10" ht="15" customHeight="1">
      <c r="A275" s="75"/>
      <c r="B275" s="205" t="s">
        <v>145</v>
      </c>
      <c r="C275" s="75"/>
      <c r="D275" s="75"/>
      <c r="E275" s="206"/>
      <c r="F275" s="90">
        <f>SUM(F269:F274)</f>
        <v>2.2000000000000002</v>
      </c>
      <c r="G275" s="184"/>
      <c r="H275" s="90">
        <f>SUM(H269:H274)</f>
        <v>-0.29999999999999993</v>
      </c>
      <c r="I275" s="206"/>
      <c r="J275" s="90">
        <f>SUM(J269:J274)</f>
        <v>3.1999999999999997</v>
      </c>
    </row>
    <row r="276" spans="1:10" ht="11.1" customHeight="1">
      <c r="A276" s="72"/>
      <c r="B276" s="124"/>
      <c r="C276" s="72"/>
      <c r="D276" s="72"/>
      <c r="E276" s="73"/>
      <c r="F276" s="87"/>
      <c r="G276" s="184"/>
      <c r="H276" s="89"/>
      <c r="I276" s="73"/>
      <c r="J276" s="73"/>
    </row>
    <row r="277" spans="1:10">
      <c r="A277" s="199"/>
      <c r="B277" s="137"/>
      <c r="C277" s="200"/>
      <c r="D277" s="122"/>
      <c r="E277" s="200"/>
      <c r="F277" s="193"/>
      <c r="G277" s="200"/>
      <c r="H277" s="193"/>
      <c r="I277" s="200"/>
      <c r="J277" s="200"/>
    </row>
    <row r="278" spans="1:10" ht="18.75">
      <c r="A278" s="143" t="s">
        <v>260</v>
      </c>
      <c r="B278" s="146"/>
      <c r="C278" s="268"/>
      <c r="D278" s="268"/>
      <c r="E278" s="268"/>
      <c r="F278" s="268"/>
      <c r="G278" s="268"/>
      <c r="H278" s="268"/>
      <c r="I278" s="268"/>
      <c r="J278" s="268"/>
    </row>
    <row r="279" spans="1:10" ht="13.5" thickBot="1">
      <c r="A279" s="147"/>
      <c r="B279" s="147"/>
      <c r="C279" s="147"/>
      <c r="D279" s="180"/>
      <c r="E279" s="170"/>
      <c r="F279" s="170"/>
      <c r="G279" s="170"/>
      <c r="H279" s="170"/>
      <c r="I279" s="170"/>
      <c r="J279" s="170"/>
    </row>
    <row r="280" spans="1:10">
      <c r="A280" s="148"/>
      <c r="B280" s="148"/>
      <c r="C280" s="148"/>
      <c r="D280" s="148"/>
      <c r="E280" s="148"/>
      <c r="F280" s="417" t="s">
        <v>5</v>
      </c>
      <c r="G280" s="417"/>
      <c r="H280" s="417"/>
      <c r="I280" s="148"/>
      <c r="J280" s="365" t="s">
        <v>20</v>
      </c>
    </row>
    <row r="281" spans="1:10">
      <c r="A281" s="148"/>
      <c r="B281" s="148"/>
      <c r="C281" s="148"/>
      <c r="D281" s="148"/>
      <c r="E281" s="148"/>
      <c r="F281" s="418" t="s">
        <v>226</v>
      </c>
      <c r="G281" s="418"/>
      <c r="H281" s="418"/>
      <c r="I281" s="148"/>
      <c r="J281" s="364" t="s">
        <v>1</v>
      </c>
    </row>
    <row r="282" spans="1:10">
      <c r="A282" s="76" t="s">
        <v>93</v>
      </c>
      <c r="B282" s="76"/>
      <c r="C282" s="76"/>
      <c r="D282" s="76"/>
      <c r="E282" s="73"/>
      <c r="F282" s="201">
        <v>2018</v>
      </c>
      <c r="G282" s="152"/>
      <c r="H282" s="153">
        <v>2017</v>
      </c>
      <c r="I282" s="73"/>
      <c r="J282" s="247">
        <v>2017</v>
      </c>
    </row>
    <row r="283" spans="1:10">
      <c r="A283" s="72"/>
      <c r="B283" s="366" t="s">
        <v>183</v>
      </c>
      <c r="C283" s="367"/>
      <c r="D283" s="368"/>
      <c r="E283" s="367">
        <v>16.7</v>
      </c>
      <c r="F283" s="369">
        <f>+'IS &amp; OCI'!F17</f>
        <v>-7.29099999999994</v>
      </c>
      <c r="G283" s="369">
        <v>-67.900000000000006</v>
      </c>
      <c r="H283" s="369">
        <f>+'IS &amp; OCI'!H17</f>
        <v>-93.700000000000017</v>
      </c>
      <c r="I283" s="369"/>
      <c r="J283" s="369">
        <f>+'IS &amp; OCI'!J17</f>
        <v>-383.60000000000014</v>
      </c>
    </row>
    <row r="284" spans="1:10">
      <c r="A284" s="72"/>
      <c r="B284" s="112" t="s">
        <v>284</v>
      </c>
      <c r="C284" s="367"/>
      <c r="D284" s="368"/>
      <c r="E284" s="367"/>
      <c r="F284" s="367">
        <f>-'Note 1 Segment table'!G7</f>
        <v>-3.5</v>
      </c>
      <c r="G284" s="369"/>
      <c r="H284" s="369">
        <v>0</v>
      </c>
      <c r="I284" s="369"/>
      <c r="J284" s="369">
        <v>0</v>
      </c>
    </row>
    <row r="285" spans="1:10">
      <c r="A285" s="72"/>
      <c r="B285" s="112" t="s">
        <v>283</v>
      </c>
      <c r="C285" s="72"/>
      <c r="D285" s="169"/>
      <c r="E285" s="166"/>
      <c r="F285" s="367">
        <f>-F109</f>
        <v>-3.8539999999999992</v>
      </c>
      <c r="G285" s="367"/>
      <c r="H285" s="367">
        <f>-'IS &amp; OCI'!H15</f>
        <v>8.8000000000000007</v>
      </c>
      <c r="I285" s="367"/>
      <c r="J285" s="367">
        <f>-'IS &amp; OCI'!J15</f>
        <v>82.800000000000011</v>
      </c>
    </row>
    <row r="286" spans="1:10">
      <c r="A286" s="72"/>
      <c r="B286" s="112" t="s">
        <v>189</v>
      </c>
      <c r="C286" s="72"/>
      <c r="D286" s="169"/>
      <c r="E286" s="166"/>
      <c r="F286" s="367">
        <f>-'IS &amp; OCI'!F12</f>
        <v>68.3</v>
      </c>
      <c r="G286" s="367"/>
      <c r="H286" s="367">
        <f>-'IS &amp; OCI'!H12</f>
        <v>70.599999999999994</v>
      </c>
      <c r="I286" s="367"/>
      <c r="J286" s="367">
        <f>-'IS &amp; OCI'!J12</f>
        <v>426.29999999999995</v>
      </c>
    </row>
    <row r="287" spans="1:10">
      <c r="A287" s="72"/>
      <c r="B287" s="112" t="s">
        <v>187</v>
      </c>
      <c r="C287" s="72"/>
      <c r="D287" s="169"/>
      <c r="E287" s="166"/>
      <c r="F287" s="368">
        <f>-'IS &amp; OCI'!F13</f>
        <v>38.734000000000002</v>
      </c>
      <c r="G287" s="368"/>
      <c r="H287" s="367">
        <f>-'IS &amp; OCI'!H13</f>
        <v>44.5</v>
      </c>
      <c r="I287" s="367"/>
      <c r="J287" s="367">
        <f>-'IS &amp; OCI'!J13</f>
        <v>154.4</v>
      </c>
    </row>
    <row r="288" spans="1:10">
      <c r="A288" s="72"/>
      <c r="B288" s="112" t="s">
        <v>188</v>
      </c>
      <c r="C288" s="72"/>
      <c r="D288" s="169"/>
      <c r="E288" s="166"/>
      <c r="F288" s="367">
        <f>-'IS &amp; OCI'!F14</f>
        <v>0</v>
      </c>
      <c r="G288" s="367"/>
      <c r="H288" s="385">
        <v>0</v>
      </c>
      <c r="I288" s="38"/>
      <c r="J288" s="367">
        <f>-'IS &amp; OCI'!J14</f>
        <v>94.2</v>
      </c>
    </row>
    <row r="289" spans="1:10">
      <c r="A289" s="269"/>
      <c r="B289" s="205" t="s">
        <v>285</v>
      </c>
      <c r="C289" s="75"/>
      <c r="D289" s="75"/>
      <c r="E289" s="206"/>
      <c r="F289" s="90">
        <f>SUM(F283:F288)-0.1</f>
        <v>92.289000000000073</v>
      </c>
      <c r="G289" s="184"/>
      <c r="H289" s="90">
        <f>SUM(H283:H288)-0.1</f>
        <v>30.099999999999973</v>
      </c>
      <c r="I289" s="206"/>
      <c r="J289" s="90">
        <f>SUM(J283:J288)</f>
        <v>374.09999999999985</v>
      </c>
    </row>
    <row r="290" spans="1:10" ht="15">
      <c r="A290" s="31"/>
      <c r="B290" s="370"/>
      <c r="C290" s="370"/>
      <c r="D290" s="370"/>
      <c r="E290" s="370"/>
      <c r="F290" s="374"/>
      <c r="G290" s="371"/>
      <c r="H290" s="374"/>
      <c r="I290" s="366"/>
      <c r="J290" s="374"/>
    </row>
    <row r="291" spans="1:10" ht="13.5" thickBot="1">
      <c r="A291" s="72"/>
      <c r="B291" s="72"/>
      <c r="C291" s="72"/>
      <c r="D291" s="169"/>
      <c r="E291" s="166"/>
      <c r="F291" s="262"/>
      <c r="G291" s="38"/>
      <c r="H291" s="38"/>
      <c r="I291" s="166"/>
      <c r="J291" s="166"/>
    </row>
    <row r="292" spans="1:10">
      <c r="A292" s="148"/>
      <c r="B292" s="148"/>
      <c r="C292" s="148"/>
      <c r="D292" s="148"/>
      <c r="E292" s="148"/>
      <c r="F292" s="420" t="s">
        <v>5</v>
      </c>
      <c r="G292" s="417"/>
      <c r="H292" s="417"/>
      <c r="I292" s="148"/>
      <c r="J292" s="365" t="s">
        <v>20</v>
      </c>
    </row>
    <row r="293" spans="1:10">
      <c r="A293" s="148"/>
      <c r="B293" s="148"/>
      <c r="C293" s="148"/>
      <c r="D293" s="148"/>
      <c r="E293" s="148"/>
      <c r="F293" s="418" t="s">
        <v>226</v>
      </c>
      <c r="G293" s="418"/>
      <c r="H293" s="418"/>
      <c r="I293" s="148"/>
      <c r="J293" s="364" t="s">
        <v>1</v>
      </c>
    </row>
    <row r="294" spans="1:10">
      <c r="A294" s="76" t="s">
        <v>93</v>
      </c>
      <c r="B294" s="76"/>
      <c r="C294" s="76"/>
      <c r="D294" s="76"/>
      <c r="E294" s="73"/>
      <c r="F294" s="201">
        <v>2018</v>
      </c>
      <c r="G294" s="152"/>
      <c r="H294" s="153">
        <v>2017</v>
      </c>
      <c r="I294" s="73"/>
      <c r="J294" s="247">
        <v>2017</v>
      </c>
    </row>
    <row r="295" spans="1:10">
      <c r="A295" s="372"/>
      <c r="B295" s="366" t="s">
        <v>183</v>
      </c>
      <c r="C295" s="367"/>
      <c r="D295" s="368"/>
      <c r="E295" s="367">
        <v>16.7</v>
      </c>
      <c r="F295" s="369">
        <f>+'IS &amp; OCI'!F17</f>
        <v>-7.29099999999994</v>
      </c>
      <c r="G295" s="369">
        <v>-67.900000000000006</v>
      </c>
      <c r="H295" s="369">
        <v>-93.700000000000017</v>
      </c>
      <c r="I295" s="369"/>
      <c r="J295" s="369">
        <v>-421.70700000000011</v>
      </c>
    </row>
    <row r="296" spans="1:10">
      <c r="A296" s="297"/>
      <c r="B296" s="112" t="s">
        <v>287</v>
      </c>
      <c r="C296" s="367"/>
      <c r="D296" s="368"/>
      <c r="E296" s="367"/>
      <c r="F296" s="367">
        <f>-'Note 1 Segment table'!G7</f>
        <v>-3.5</v>
      </c>
      <c r="G296" s="369"/>
      <c r="H296" s="369">
        <v>0</v>
      </c>
      <c r="I296" s="369"/>
      <c r="J296" s="369">
        <v>0</v>
      </c>
    </row>
    <row r="297" spans="1:10">
      <c r="A297" s="297"/>
      <c r="B297" s="112" t="s">
        <v>196</v>
      </c>
      <c r="C297" s="367"/>
      <c r="D297" s="368"/>
      <c r="E297" s="367">
        <v>-0.7</v>
      </c>
      <c r="F297" s="367">
        <f>-'IS &amp; OCI'!F15</f>
        <v>-3.8539999999999992</v>
      </c>
      <c r="G297" s="367"/>
      <c r="H297" s="367">
        <f>-'IS &amp; OCI'!H15</f>
        <v>8.8000000000000007</v>
      </c>
      <c r="I297" s="367"/>
      <c r="J297" s="367">
        <f>-'IS &amp; OCI'!J15</f>
        <v>82.800000000000011</v>
      </c>
    </row>
    <row r="298" spans="1:10">
      <c r="A298" s="297"/>
      <c r="B298" s="112" t="s">
        <v>286</v>
      </c>
      <c r="C298" s="367"/>
      <c r="D298" s="368"/>
      <c r="E298" s="367"/>
      <c r="F298" s="367">
        <f>-'Note 1 Segment table'!G12</f>
        <v>-8</v>
      </c>
      <c r="G298" s="367"/>
      <c r="H298" s="367">
        <v>0</v>
      </c>
      <c r="I298" s="367"/>
      <c r="J298" s="367">
        <v>0</v>
      </c>
    </row>
    <row r="299" spans="1:10">
      <c r="A299" s="297"/>
      <c r="B299" s="112" t="s">
        <v>185</v>
      </c>
      <c r="C299" s="367"/>
      <c r="D299" s="368"/>
      <c r="E299" s="367"/>
      <c r="F299" s="367">
        <f>-F197</f>
        <v>0</v>
      </c>
      <c r="G299" s="367"/>
      <c r="H299" s="367">
        <f>-H197</f>
        <v>1.4</v>
      </c>
      <c r="I299" s="367"/>
      <c r="J299" s="367">
        <f>-J197</f>
        <v>59.4</v>
      </c>
    </row>
    <row r="300" spans="1:10">
      <c r="A300" s="297"/>
      <c r="B300" s="112" t="s">
        <v>188</v>
      </c>
      <c r="C300" s="367"/>
      <c r="D300" s="368"/>
      <c r="E300" s="367">
        <v>73.8</v>
      </c>
      <c r="F300" s="367">
        <f>-'IS &amp; OCI'!F14</f>
        <v>0</v>
      </c>
      <c r="G300" s="367"/>
      <c r="H300" s="367">
        <f>-'IS &amp; OCI'!H14</f>
        <v>0</v>
      </c>
      <c r="I300" s="367"/>
      <c r="J300" s="367">
        <f>-'IS &amp; OCI'!J14</f>
        <v>94.2</v>
      </c>
    </row>
    <row r="301" spans="1:10">
      <c r="A301" s="373"/>
      <c r="B301" s="205" t="s">
        <v>197</v>
      </c>
      <c r="C301" s="75"/>
      <c r="D301" s="75"/>
      <c r="E301" s="206"/>
      <c r="F301" s="90">
        <f>+SUM(F295:F300)-0.1</f>
        <v>-22.744999999999941</v>
      </c>
      <c r="G301" s="184">
        <v>-3.6000000000000085</v>
      </c>
      <c r="H301" s="90">
        <f>+SUM(H295:H300)</f>
        <v>-83.500000000000014</v>
      </c>
      <c r="I301" s="206"/>
      <c r="J301" s="90">
        <f>+SUM(J295:J300)</f>
        <v>-185.30700000000013</v>
      </c>
    </row>
    <row r="302" spans="1:10">
      <c r="A302" s="72"/>
      <c r="B302" s="72"/>
      <c r="C302" s="72"/>
      <c r="D302" s="169"/>
      <c r="E302" s="166"/>
      <c r="F302" s="166"/>
      <c r="G302" s="166"/>
      <c r="H302" s="166"/>
      <c r="I302" s="166"/>
      <c r="J302" s="166"/>
    </row>
    <row r="303" spans="1:10">
      <c r="A303" s="72"/>
      <c r="B303" s="72"/>
      <c r="C303" s="72"/>
      <c r="D303" s="169"/>
      <c r="E303" s="166"/>
      <c r="F303" s="166"/>
      <c r="G303" s="166"/>
      <c r="H303" s="166"/>
      <c r="I303" s="166"/>
      <c r="J303" s="166"/>
    </row>
    <row r="304" spans="1:10">
      <c r="A304" s="72"/>
      <c r="B304" s="72"/>
      <c r="C304" s="72"/>
      <c r="D304" s="169"/>
      <c r="E304" s="166"/>
      <c r="F304" s="166"/>
      <c r="G304" s="166"/>
      <c r="H304" s="166"/>
      <c r="I304" s="166"/>
      <c r="J304" s="166"/>
    </row>
    <row r="305" spans="1:10">
      <c r="A305" s="30"/>
      <c r="B305" s="38"/>
      <c r="C305" s="38"/>
      <c r="D305" s="38"/>
      <c r="E305" s="38"/>
      <c r="F305" s="38"/>
      <c r="G305" s="38"/>
      <c r="H305" s="38"/>
      <c r="I305" s="38"/>
      <c r="J305" s="38"/>
    </row>
    <row r="306" spans="1:10" ht="15">
      <c r="A306" s="40" t="s">
        <v>261</v>
      </c>
      <c r="B306" s="143"/>
      <c r="C306" s="30"/>
      <c r="D306" s="30"/>
      <c r="E306" s="30"/>
      <c r="F306" s="30"/>
      <c r="G306" s="30"/>
      <c r="H306" s="30"/>
      <c r="I306" s="30"/>
      <c r="J306" s="30"/>
    </row>
    <row r="307" spans="1:10" ht="13.5" thickBot="1">
      <c r="A307" s="30"/>
      <c r="B307" s="389" t="s">
        <v>262</v>
      </c>
      <c r="C307" s="390"/>
      <c r="D307" s="390"/>
      <c r="E307" s="390"/>
      <c r="F307" s="389"/>
      <c r="G307" s="391"/>
      <c r="H307" s="389"/>
      <c r="I307" s="391"/>
      <c r="J307" s="389"/>
    </row>
    <row r="308" spans="1:10">
      <c r="A308" s="30"/>
      <c r="B308" s="392"/>
      <c r="C308" s="297"/>
      <c r="D308" s="297"/>
      <c r="E308" s="297"/>
      <c r="F308" s="393" t="s">
        <v>263</v>
      </c>
      <c r="G308" s="394"/>
      <c r="H308" s="395" t="s">
        <v>264</v>
      </c>
      <c r="I308" s="394"/>
      <c r="J308" s="396" t="s">
        <v>290</v>
      </c>
    </row>
    <row r="309" spans="1:10">
      <c r="A309" s="30"/>
      <c r="B309" s="393"/>
      <c r="C309" s="393"/>
      <c r="D309" s="393"/>
      <c r="E309" s="393"/>
      <c r="F309" s="397" t="s">
        <v>265</v>
      </c>
      <c r="G309" s="398"/>
      <c r="H309" s="397" t="s">
        <v>266</v>
      </c>
      <c r="I309" s="394"/>
      <c r="J309" s="397" t="s">
        <v>291</v>
      </c>
    </row>
    <row r="310" spans="1:10">
      <c r="A310" s="30"/>
      <c r="B310" s="393" t="s">
        <v>29</v>
      </c>
      <c r="C310" s="393"/>
      <c r="D310" s="393"/>
      <c r="E310" s="393"/>
      <c r="F310" s="367">
        <v>162.80600000000001</v>
      </c>
      <c r="G310" s="394"/>
      <c r="H310" s="367">
        <v>0</v>
      </c>
      <c r="I310" s="394"/>
      <c r="J310" s="367">
        <f>+F310+H310</f>
        <v>162.80600000000001</v>
      </c>
    </row>
    <row r="311" spans="1:10">
      <c r="A311" s="30"/>
      <c r="B311" s="393" t="s">
        <v>30</v>
      </c>
      <c r="C311" s="393"/>
      <c r="D311" s="393"/>
      <c r="E311" s="393"/>
      <c r="F311" s="367">
        <v>133.18299999999999</v>
      </c>
      <c r="G311" s="394"/>
      <c r="H311" s="367">
        <v>-70.900000000000006</v>
      </c>
      <c r="I311" s="394"/>
      <c r="J311" s="367">
        <f>+F311+H311</f>
        <v>62.282999999999987</v>
      </c>
    </row>
    <row r="312" spans="1:10">
      <c r="A312" s="30"/>
      <c r="B312" s="393" t="s">
        <v>120</v>
      </c>
      <c r="C312" s="393"/>
      <c r="D312" s="393"/>
      <c r="E312" s="393"/>
      <c r="F312" s="367">
        <v>151.69999999999999</v>
      </c>
      <c r="G312" s="394"/>
      <c r="H312" s="367">
        <v>0</v>
      </c>
      <c r="I312" s="394"/>
      <c r="J312" s="367">
        <f>+F312+H312</f>
        <v>151.69999999999999</v>
      </c>
    </row>
    <row r="313" spans="1:10">
      <c r="A313" s="30"/>
      <c r="B313" s="399" t="s">
        <v>267</v>
      </c>
      <c r="C313" s="400"/>
      <c r="D313" s="400"/>
      <c r="E313" s="401"/>
      <c r="F313" s="402">
        <v>447.7</v>
      </c>
      <c r="G313" s="394"/>
      <c r="H313" s="402">
        <f>+SUM(H309:H312)</f>
        <v>-70.900000000000006</v>
      </c>
      <c r="I313" s="394"/>
      <c r="J313" s="402">
        <f>+F313+H313</f>
        <v>376.79999999999995</v>
      </c>
    </row>
    <row r="314" spans="1:10">
      <c r="A314" s="30"/>
      <c r="B314" s="403"/>
      <c r="C314" s="401"/>
      <c r="D314" s="401"/>
      <c r="E314" s="401"/>
      <c r="F314" s="374"/>
      <c r="G314" s="394"/>
      <c r="H314" s="374"/>
      <c r="I314" s="394"/>
      <c r="J314" s="368"/>
    </row>
    <row r="315" spans="1:10">
      <c r="A315" s="30"/>
      <c r="B315" s="398" t="s">
        <v>41</v>
      </c>
      <c r="C315" s="401"/>
      <c r="D315" s="401"/>
      <c r="E315" s="401"/>
      <c r="F315" s="374"/>
      <c r="G315" s="394"/>
      <c r="H315" s="374"/>
      <c r="I315" s="394"/>
      <c r="J315" s="368"/>
    </row>
    <row r="316" spans="1:10">
      <c r="A316" s="30"/>
      <c r="B316" s="398" t="s">
        <v>268</v>
      </c>
      <c r="C316" s="401"/>
      <c r="D316" s="401"/>
      <c r="E316" s="401"/>
      <c r="F316" s="368">
        <v>389.00000000000006</v>
      </c>
      <c r="G316" s="394"/>
      <c r="H316" s="374">
        <v>0</v>
      </c>
      <c r="I316" s="394"/>
      <c r="J316" s="368">
        <f>+F316+H316</f>
        <v>389.00000000000006</v>
      </c>
    </row>
    <row r="317" spans="1:10">
      <c r="A317" s="30"/>
      <c r="B317" s="398" t="s">
        <v>269</v>
      </c>
      <c r="C317" s="401"/>
      <c r="D317" s="401"/>
      <c r="E317" s="401"/>
      <c r="F317" s="368">
        <v>123.3</v>
      </c>
      <c r="G317" s="394"/>
      <c r="H317" s="368">
        <v>155.69999999999999</v>
      </c>
      <c r="I317" s="394"/>
      <c r="J317" s="368">
        <f>+F317+H317</f>
        <v>279</v>
      </c>
    </row>
    <row r="318" spans="1:10">
      <c r="A318" s="30"/>
      <c r="B318" s="398" t="s">
        <v>120</v>
      </c>
      <c r="C318" s="393"/>
      <c r="D318" s="393"/>
      <c r="E318" s="393"/>
      <c r="F318" s="368">
        <v>1522.8</v>
      </c>
      <c r="G318" s="394"/>
      <c r="H318" s="367">
        <v>0</v>
      </c>
      <c r="I318" s="394"/>
      <c r="J318" s="368">
        <f>+F318+H318</f>
        <v>1522.8</v>
      </c>
    </row>
    <row r="319" spans="1:10">
      <c r="A319" s="30"/>
      <c r="B319" s="399" t="s">
        <v>270</v>
      </c>
      <c r="C319" s="400"/>
      <c r="D319" s="400"/>
      <c r="E319" s="401"/>
      <c r="F319" s="402">
        <v>2035.0519999999997</v>
      </c>
      <c r="G319" s="394"/>
      <c r="H319" s="402">
        <f>+SUM(H316:H318)</f>
        <v>155.69999999999999</v>
      </c>
      <c r="I319" s="394"/>
      <c r="J319" s="402">
        <f>+F319+H319</f>
        <v>2190.7519999999995</v>
      </c>
    </row>
    <row r="320" spans="1:10">
      <c r="A320" s="30"/>
      <c r="B320" s="403"/>
      <c r="C320" s="401"/>
      <c r="D320" s="401"/>
      <c r="E320" s="401"/>
      <c r="F320" s="374"/>
      <c r="G320" s="394"/>
      <c r="H320" s="374"/>
      <c r="I320" s="394"/>
      <c r="J320" s="374"/>
    </row>
    <row r="321" spans="1:10" ht="13.5" thickBot="1">
      <c r="A321" s="30"/>
      <c r="B321" s="399" t="s">
        <v>271</v>
      </c>
      <c r="C321" s="400"/>
      <c r="D321" s="400"/>
      <c r="E321" s="401"/>
      <c r="F321" s="404">
        <f>+F319+F313</f>
        <v>2482.7519999999995</v>
      </c>
      <c r="G321" s="394"/>
      <c r="H321" s="404">
        <f>+H319+H313</f>
        <v>84.799999999999983</v>
      </c>
      <c r="I321" s="394"/>
      <c r="J321" s="404">
        <f>+J319+J313</f>
        <v>2567.5519999999997</v>
      </c>
    </row>
    <row r="322" spans="1:10">
      <c r="A322" s="30"/>
      <c r="B322" s="393"/>
      <c r="C322" s="393"/>
      <c r="D322" s="393"/>
      <c r="E322" s="393"/>
      <c r="F322" s="393"/>
      <c r="G322" s="394"/>
      <c r="H322" s="393"/>
      <c r="I322" s="394"/>
      <c r="J322" s="393"/>
    </row>
    <row r="323" spans="1:10">
      <c r="A323" s="30"/>
      <c r="B323" s="393" t="s">
        <v>23</v>
      </c>
      <c r="C323" s="393"/>
      <c r="D323" s="393"/>
      <c r="E323" s="393"/>
      <c r="F323" s="367">
        <v>-18.487206999999888</v>
      </c>
      <c r="G323" s="394"/>
      <c r="H323" s="367">
        <v>-75.3</v>
      </c>
      <c r="I323" s="394"/>
      <c r="J323" s="368">
        <f>+F323+H323</f>
        <v>-93.787206999999881</v>
      </c>
    </row>
    <row r="324" spans="1:10">
      <c r="A324" s="30"/>
      <c r="B324" s="393" t="s">
        <v>272</v>
      </c>
      <c r="C324" s="393"/>
      <c r="D324" s="393"/>
      <c r="E324" s="393"/>
      <c r="F324" s="367">
        <v>898</v>
      </c>
      <c r="G324" s="394"/>
      <c r="H324" s="367">
        <v>0</v>
      </c>
      <c r="I324" s="394"/>
      <c r="J324" s="368">
        <f>+F324+H324</f>
        <v>898</v>
      </c>
    </row>
    <row r="325" spans="1:10">
      <c r="A325" s="30"/>
      <c r="B325" s="399" t="s">
        <v>273</v>
      </c>
      <c r="C325" s="400"/>
      <c r="D325" s="400"/>
      <c r="E325" s="401"/>
      <c r="F325" s="402">
        <v>879.5127930000001</v>
      </c>
      <c r="G325" s="394"/>
      <c r="H325" s="402">
        <f>+SUM(H323:H324)</f>
        <v>-75.3</v>
      </c>
      <c r="I325" s="394"/>
      <c r="J325" s="402">
        <f>+SUM(J323:J324)</f>
        <v>804.21279300000015</v>
      </c>
    </row>
    <row r="326" spans="1:10">
      <c r="A326" s="30"/>
      <c r="B326" s="401"/>
      <c r="C326" s="401"/>
      <c r="D326" s="401"/>
      <c r="E326" s="401"/>
      <c r="F326" s="374"/>
      <c r="G326" s="394"/>
      <c r="H326" s="374"/>
      <c r="I326" s="394"/>
      <c r="J326" s="374"/>
    </row>
    <row r="327" spans="1:10">
      <c r="A327" s="30"/>
      <c r="B327" s="393" t="s">
        <v>288</v>
      </c>
      <c r="C327" s="393"/>
      <c r="D327" s="393"/>
      <c r="E327" s="393"/>
      <c r="F327" s="367">
        <v>186.81299999999999</v>
      </c>
      <c r="G327" s="394"/>
      <c r="H327" s="367">
        <v>160.1</v>
      </c>
      <c r="I327" s="394"/>
      <c r="J327" s="367">
        <f>+F327+H327</f>
        <v>346.91300000000001</v>
      </c>
    </row>
    <row r="328" spans="1:10">
      <c r="A328" s="30"/>
      <c r="B328" s="393" t="s">
        <v>105</v>
      </c>
      <c r="C328" s="393"/>
      <c r="D328" s="393"/>
      <c r="E328" s="393"/>
      <c r="F328" s="367">
        <v>180.4</v>
      </c>
      <c r="G328" s="394"/>
      <c r="H328" s="367">
        <v>0</v>
      </c>
      <c r="I328" s="394"/>
      <c r="J328" s="367">
        <f>+F328+H328</f>
        <v>180.4</v>
      </c>
    </row>
    <row r="329" spans="1:10">
      <c r="A329" s="30"/>
      <c r="B329" s="399" t="s">
        <v>274</v>
      </c>
      <c r="C329" s="400"/>
      <c r="D329" s="400"/>
      <c r="E329" s="401"/>
      <c r="F329" s="402">
        <v>367.2</v>
      </c>
      <c r="G329" s="394"/>
      <c r="H329" s="402">
        <f>+SUM(H327:H328)</f>
        <v>160.1</v>
      </c>
      <c r="I329" s="394"/>
      <c r="J329" s="402">
        <f>+F329+H329</f>
        <v>527.29999999999995</v>
      </c>
    </row>
    <row r="330" spans="1:10">
      <c r="A330" s="30"/>
      <c r="B330" s="403"/>
      <c r="C330" s="401"/>
      <c r="D330" s="401"/>
      <c r="E330" s="401"/>
      <c r="F330" s="374"/>
      <c r="G330" s="394"/>
      <c r="H330" s="374"/>
      <c r="I330" s="394"/>
      <c r="J330" s="374"/>
    </row>
    <row r="331" spans="1:10">
      <c r="A331" s="30"/>
      <c r="B331" s="399" t="s">
        <v>275</v>
      </c>
      <c r="C331" s="400"/>
      <c r="D331" s="400"/>
      <c r="E331" s="401"/>
      <c r="F331" s="402">
        <v>1236.0890000000002</v>
      </c>
      <c r="G331" s="394"/>
      <c r="H331" s="402">
        <v>0</v>
      </c>
      <c r="I331" s="394"/>
      <c r="J331" s="402">
        <f>+F331+H331</f>
        <v>1236.0890000000002</v>
      </c>
    </row>
    <row r="332" spans="1:10">
      <c r="A332" s="30"/>
      <c r="B332" s="393"/>
      <c r="C332" s="393"/>
      <c r="D332" s="393"/>
      <c r="E332" s="393"/>
      <c r="F332" s="367"/>
      <c r="G332" s="394"/>
      <c r="H332" s="367"/>
      <c r="I332" s="394"/>
      <c r="J332" s="367"/>
    </row>
    <row r="333" spans="1:10" ht="13.5" thickBot="1">
      <c r="A333" s="30"/>
      <c r="B333" s="399" t="s">
        <v>19</v>
      </c>
      <c r="C333" s="400"/>
      <c r="D333" s="400"/>
      <c r="E333" s="401"/>
      <c r="F333" s="404">
        <f>+F331+F329+F325</f>
        <v>2482.8017930000005</v>
      </c>
      <c r="G333" s="394"/>
      <c r="H333" s="404">
        <f>+H331+H329+H325</f>
        <v>84.8</v>
      </c>
      <c r="I333" s="394"/>
      <c r="J333" s="404">
        <f>+J331+J329+J325-0.1</f>
        <v>2567.5017930000004</v>
      </c>
    </row>
    <row r="334" spans="1:10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</sheetData>
  <mergeCells count="36">
    <mergeCell ref="F280:H280"/>
    <mergeCell ref="F281:H281"/>
    <mergeCell ref="F292:H292"/>
    <mergeCell ref="F293:H293"/>
    <mergeCell ref="F187:H187"/>
    <mergeCell ref="F261:H261"/>
    <mergeCell ref="F262:H262"/>
    <mergeCell ref="F249:H249"/>
    <mergeCell ref="F250:H250"/>
    <mergeCell ref="F90:H90"/>
    <mergeCell ref="F91:H91"/>
    <mergeCell ref="F129:H129"/>
    <mergeCell ref="F6:H6"/>
    <mergeCell ref="F7:H7"/>
    <mergeCell ref="F117:H117"/>
    <mergeCell ref="F100:H100"/>
    <mergeCell ref="F101:H101"/>
    <mergeCell ref="F82:H82"/>
    <mergeCell ref="F36:H36"/>
    <mergeCell ref="F37:H37"/>
    <mergeCell ref="F48:H48"/>
    <mergeCell ref="F49:H49"/>
    <mergeCell ref="F81:H81"/>
    <mergeCell ref="F64:H64"/>
    <mergeCell ref="F65:H65"/>
    <mergeCell ref="F116:H116"/>
    <mergeCell ref="F143:H143"/>
    <mergeCell ref="F154:H154"/>
    <mergeCell ref="F171:H171"/>
    <mergeCell ref="F235:H235"/>
    <mergeCell ref="F209:H209"/>
    <mergeCell ref="F225:H225"/>
    <mergeCell ref="F130:H130"/>
    <mergeCell ref="F142:H142"/>
    <mergeCell ref="F186:H186"/>
    <mergeCell ref="F155:H155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4" fitToHeight="3" orientation="portrait" r:id="rId1"/>
  <headerFooter alignWithMargins="0"/>
  <rowBreaks count="2" manualBreakCount="2">
    <brk id="98" max="12" man="1"/>
    <brk id="205" max="12" man="1"/>
  </rowBreaks>
  <ignoredErrors>
    <ignoredError sqref="F70 H180:J180 H70 H109 F180:G180 H301 J301 J70 F109 J109 H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110" zoomScaleNormal="110" workbookViewId="0">
      <selection activeCell="B2" sqref="B2"/>
    </sheetView>
  </sheetViews>
  <sheetFormatPr defaultRowHeight="12.75"/>
  <cols>
    <col min="1" max="1" width="2.5703125" customWidth="1"/>
    <col min="2" max="2" width="41.7109375" customWidth="1"/>
    <col min="3" max="3" width="10.7109375" customWidth="1"/>
    <col min="4" max="4" width="1.7109375" customWidth="1"/>
    <col min="5" max="6" width="11.7109375" customWidth="1"/>
    <col min="7" max="7" width="1.7109375" customWidth="1"/>
    <col min="8" max="9" width="11.7109375" customWidth="1"/>
    <col min="10" max="10" width="1.7109375" customWidth="1"/>
    <col min="11" max="11" width="11.7109375" customWidth="1"/>
  </cols>
  <sheetData>
    <row r="1" spans="1:1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5">
      <c r="A2" s="252" t="s">
        <v>233</v>
      </c>
    </row>
    <row r="4" spans="1:11" ht="11.45" customHeight="1" thickBot="1">
      <c r="A4" s="147" t="s">
        <v>113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1.45" customHeight="1">
      <c r="A5" s="148"/>
      <c r="B5" s="148"/>
      <c r="C5" s="148"/>
      <c r="D5" s="148"/>
      <c r="E5" s="417" t="s">
        <v>5</v>
      </c>
      <c r="F5" s="417"/>
      <c r="G5" s="417"/>
      <c r="H5" s="417"/>
      <c r="I5" s="417"/>
      <c r="K5" s="77" t="s">
        <v>20</v>
      </c>
    </row>
    <row r="6" spans="1:11" ht="11.45" customHeight="1">
      <c r="A6" s="148"/>
      <c r="B6" s="148"/>
      <c r="C6" s="148"/>
      <c r="D6" s="148"/>
      <c r="E6" s="418" t="s">
        <v>226</v>
      </c>
      <c r="F6" s="418"/>
      <c r="G6" s="418"/>
      <c r="H6" s="418"/>
      <c r="I6" s="418"/>
      <c r="K6" s="77" t="s">
        <v>1</v>
      </c>
    </row>
    <row r="7" spans="1:11" ht="11.45" customHeight="1">
      <c r="A7" s="148"/>
      <c r="B7" s="148"/>
      <c r="C7" s="148"/>
      <c r="D7" s="148"/>
      <c r="E7" s="351">
        <v>2018</v>
      </c>
      <c r="F7" s="351">
        <v>2017</v>
      </c>
      <c r="G7" s="352"/>
      <c r="H7" s="351">
        <v>2018</v>
      </c>
      <c r="I7" s="351">
        <v>2017</v>
      </c>
      <c r="J7" s="353"/>
      <c r="K7" s="351">
        <v>2017</v>
      </c>
    </row>
    <row r="8" spans="1:11" ht="11.45" customHeight="1">
      <c r="A8" s="148"/>
      <c r="B8" s="148"/>
      <c r="C8" s="148"/>
      <c r="D8" s="148"/>
      <c r="E8" s="422" t="s">
        <v>234</v>
      </c>
      <c r="F8" s="422"/>
      <c r="G8" s="354"/>
      <c r="H8" s="424" t="s">
        <v>235</v>
      </c>
      <c r="I8" s="424"/>
      <c r="J8" s="355"/>
      <c r="K8" s="426" t="s">
        <v>236</v>
      </c>
    </row>
    <row r="9" spans="1:11" ht="11.45" customHeight="1">
      <c r="A9" s="151"/>
      <c r="B9" s="151"/>
      <c r="C9" s="151"/>
      <c r="D9" s="148"/>
      <c r="E9" s="423"/>
      <c r="F9" s="423"/>
      <c r="G9" s="355"/>
      <c r="H9" s="425"/>
      <c r="I9" s="425"/>
      <c r="J9" s="355"/>
      <c r="K9" s="427"/>
    </row>
    <row r="10" spans="1:11" ht="11.45" customHeight="1">
      <c r="A10" s="73" t="s">
        <v>70</v>
      </c>
      <c r="B10" s="73"/>
      <c r="C10" s="73"/>
      <c r="D10" s="148"/>
      <c r="E10" s="97" t="s">
        <v>0</v>
      </c>
      <c r="F10" s="97" t="s">
        <v>0</v>
      </c>
      <c r="H10" s="148"/>
      <c r="K10" s="148"/>
    </row>
    <row r="11" spans="1:11" ht="11.45" customHeight="1">
      <c r="A11" s="72" t="s">
        <v>69</v>
      </c>
      <c r="B11" s="72"/>
      <c r="C11" s="72"/>
      <c r="D11" s="148"/>
      <c r="E11" s="154">
        <v>44.472999999999999</v>
      </c>
      <c r="F11" s="154">
        <v>61.4</v>
      </c>
      <c r="H11" s="154">
        <v>44.472999999999999</v>
      </c>
      <c r="I11" s="154">
        <v>61.4</v>
      </c>
      <c r="K11" s="316">
        <v>241.3</v>
      </c>
    </row>
    <row r="12" spans="1:11" ht="11.45" customHeight="1">
      <c r="A12" s="73" t="s">
        <v>68</v>
      </c>
      <c r="B12" s="73"/>
      <c r="C12" s="73"/>
      <c r="D12" s="148"/>
      <c r="E12" s="154">
        <v>58.55</v>
      </c>
      <c r="F12" s="270">
        <v>39.700000000000003</v>
      </c>
      <c r="H12" s="154">
        <v>62.1</v>
      </c>
      <c r="I12" s="154">
        <v>39.700000000000003</v>
      </c>
      <c r="K12" s="317">
        <v>299.39999999999998</v>
      </c>
    </row>
    <row r="13" spans="1:11" ht="11.45" customHeight="1">
      <c r="A13" s="72" t="s">
        <v>67</v>
      </c>
      <c r="B13" s="72"/>
      <c r="C13" s="72"/>
      <c r="D13" s="148"/>
      <c r="E13" s="270">
        <v>83.462000000000003</v>
      </c>
      <c r="F13" s="270">
        <v>39.299999999999997</v>
      </c>
      <c r="H13" s="154">
        <v>83.462000000000003</v>
      </c>
      <c r="I13" s="154">
        <v>39.299999999999997</v>
      </c>
      <c r="K13" s="317">
        <v>235</v>
      </c>
    </row>
    <row r="14" spans="1:11" ht="11.45" customHeight="1">
      <c r="A14" s="72" t="s">
        <v>106</v>
      </c>
      <c r="B14" s="72"/>
      <c r="C14" s="72"/>
      <c r="D14" s="148"/>
      <c r="E14" s="270">
        <v>6.6719999999999997</v>
      </c>
      <c r="F14" s="270">
        <v>13.8</v>
      </c>
      <c r="H14" s="154">
        <v>6.6719999999999997</v>
      </c>
      <c r="I14" s="154">
        <v>13.8</v>
      </c>
      <c r="K14" s="317">
        <v>51</v>
      </c>
    </row>
    <row r="15" spans="1:11" ht="11.45" customHeight="1">
      <c r="A15" s="74" t="s">
        <v>66</v>
      </c>
      <c r="B15" s="74"/>
      <c r="C15" s="74"/>
      <c r="D15" s="148"/>
      <c r="E15" s="156">
        <v>4.6360000000000001</v>
      </c>
      <c r="F15" s="156">
        <v>0.6</v>
      </c>
      <c r="H15" s="154">
        <v>4.6360000000000001</v>
      </c>
      <c r="I15" s="154">
        <v>0.6</v>
      </c>
      <c r="K15" s="317">
        <v>12.1</v>
      </c>
    </row>
    <row r="16" spans="1:11" ht="11.45" customHeight="1">
      <c r="A16" s="254" t="s">
        <v>147</v>
      </c>
      <c r="B16" s="254"/>
      <c r="C16" s="254"/>
      <c r="D16" s="255"/>
      <c r="E16" s="271">
        <f>SUM(E11:E15)</f>
        <v>197.79300000000001</v>
      </c>
      <c r="F16" s="271">
        <f>SUM(F11:F15)</f>
        <v>154.79999999999998</v>
      </c>
      <c r="H16" s="315">
        <f>SUM(H11:H15)</f>
        <v>201.34300000000002</v>
      </c>
      <c r="I16" s="315">
        <f>SUM(I11:I15)</f>
        <v>154.79999999999998</v>
      </c>
      <c r="K16" s="315">
        <f>SUM(K11:K15)</f>
        <v>838.80000000000007</v>
      </c>
    </row>
  </sheetData>
  <mergeCells count="5">
    <mergeCell ref="E5:I5"/>
    <mergeCell ref="E6:I6"/>
    <mergeCell ref="E8:F9"/>
    <mergeCell ref="H8:I9"/>
    <mergeCell ref="K8:K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110" zoomScaleNormal="110" workbookViewId="0">
      <selection activeCell="B1" sqref="B1"/>
    </sheetView>
  </sheetViews>
  <sheetFormatPr defaultRowHeight="12.75"/>
  <cols>
    <col min="1" max="1" width="2.5703125" customWidth="1"/>
    <col min="2" max="2" width="49.7109375" customWidth="1"/>
    <col min="3" max="3" width="1.7109375" customWidth="1"/>
    <col min="4" max="5" width="10.7109375" customWidth="1"/>
    <col min="6" max="6" width="1.7109375" customWidth="1"/>
    <col min="7" max="8" width="10.7109375" customWidth="1"/>
    <col min="9" max="9" width="1.7109375" customWidth="1"/>
    <col min="10" max="11" width="10.7109375" customWidth="1"/>
  </cols>
  <sheetData>
    <row r="1" spans="1:11" ht="13.5" thickBot="1">
      <c r="A1" s="6"/>
      <c r="B1" s="6"/>
      <c r="C1" s="6"/>
      <c r="D1" s="6"/>
      <c r="E1" s="6"/>
      <c r="F1" s="6"/>
    </row>
    <row r="2" spans="1:11" ht="11.45" customHeight="1">
      <c r="D2" s="417" t="s">
        <v>5</v>
      </c>
      <c r="E2" s="417"/>
      <c r="F2" s="417"/>
      <c r="G2" s="417"/>
      <c r="H2" s="417"/>
      <c r="I2" s="417"/>
      <c r="J2" s="417"/>
      <c r="K2" s="417"/>
    </row>
    <row r="3" spans="1:11" ht="11.45" customHeight="1">
      <c r="D3" s="420" t="s">
        <v>226</v>
      </c>
      <c r="E3" s="420"/>
      <c r="F3" s="420"/>
      <c r="G3" s="420"/>
      <c r="H3" s="420"/>
      <c r="I3" s="420"/>
      <c r="J3" s="420"/>
      <c r="K3" s="420"/>
    </row>
    <row r="4" spans="1:11" ht="11.45" customHeight="1">
      <c r="D4" s="351">
        <v>2018</v>
      </c>
      <c r="E4" s="351">
        <v>2017</v>
      </c>
      <c r="F4" s="352"/>
      <c r="G4" s="351">
        <v>2018</v>
      </c>
      <c r="H4" s="351">
        <v>2017</v>
      </c>
      <c r="J4" s="351">
        <v>2018</v>
      </c>
      <c r="K4" s="351">
        <v>2017</v>
      </c>
    </row>
    <row r="5" spans="1:11" ht="11.45" customHeight="1">
      <c r="D5" s="422" t="s">
        <v>234</v>
      </c>
      <c r="E5" s="422"/>
      <c r="F5" s="354"/>
      <c r="G5" s="424" t="s">
        <v>237</v>
      </c>
      <c r="H5" s="424"/>
      <c r="J5" s="424" t="s">
        <v>236</v>
      </c>
      <c r="K5" s="424"/>
    </row>
    <row r="6" spans="1:11" ht="11.45" customHeight="1">
      <c r="A6" s="356"/>
      <c r="B6" s="356"/>
      <c r="D6" s="423"/>
      <c r="E6" s="423"/>
      <c r="F6" s="355"/>
      <c r="G6" s="425"/>
      <c r="H6" s="425"/>
      <c r="J6" s="425"/>
      <c r="K6" s="425"/>
    </row>
    <row r="7" spans="1:11" ht="11.45" customHeight="1">
      <c r="B7" s="73" t="s">
        <v>238</v>
      </c>
      <c r="C7" s="73"/>
      <c r="D7" s="154">
        <v>197.79300000000001</v>
      </c>
      <c r="E7" s="154">
        <v>154.80000000000001</v>
      </c>
      <c r="F7" s="154"/>
      <c r="G7" s="154">
        <v>3.5</v>
      </c>
      <c r="H7" s="154">
        <v>0</v>
      </c>
      <c r="I7" s="154"/>
      <c r="J7" s="154">
        <f>+D7+G7</f>
        <v>201.29300000000001</v>
      </c>
      <c r="K7" s="154">
        <f>+E7+H7</f>
        <v>154.80000000000001</v>
      </c>
    </row>
    <row r="8" spans="1:11" ht="5.0999999999999996" customHeight="1">
      <c r="B8" s="73"/>
      <c r="C8" s="73"/>
      <c r="D8" s="154"/>
      <c r="E8" s="154"/>
      <c r="F8" s="154"/>
      <c r="G8" s="154"/>
      <c r="H8" s="154"/>
      <c r="I8" s="154"/>
      <c r="J8" s="154"/>
      <c r="K8" s="154"/>
    </row>
    <row r="9" spans="1:11" ht="11.45" customHeight="1">
      <c r="B9" s="73" t="s">
        <v>37</v>
      </c>
      <c r="C9" s="73"/>
      <c r="D9" s="154">
        <v>-85.714999999999989</v>
      </c>
      <c r="E9" s="154">
        <v>-112.2</v>
      </c>
      <c r="F9" s="154"/>
      <c r="G9" s="154"/>
      <c r="H9" s="154">
        <v>0</v>
      </c>
      <c r="I9" s="154"/>
      <c r="J9" s="154">
        <f t="shared" ref="J9:K13" si="0">+D9+G9</f>
        <v>-85.714999999999989</v>
      </c>
      <c r="K9" s="154">
        <f t="shared" si="0"/>
        <v>-112.2</v>
      </c>
    </row>
    <row r="10" spans="1:11" ht="11.45" customHeight="1">
      <c r="B10" s="73" t="s">
        <v>38</v>
      </c>
      <c r="C10" s="73"/>
      <c r="D10" s="270">
        <v>-2.8439999999999999</v>
      </c>
      <c r="E10" s="270">
        <v>-3.5</v>
      </c>
      <c r="F10" s="270"/>
      <c r="G10" s="270"/>
      <c r="H10" s="270">
        <v>0</v>
      </c>
      <c r="I10" s="270"/>
      <c r="J10" s="154">
        <f t="shared" si="0"/>
        <v>-2.8439999999999999</v>
      </c>
      <c r="K10" s="154">
        <f t="shared" si="0"/>
        <v>-3.5</v>
      </c>
    </row>
    <row r="11" spans="1:11" ht="11.45" customHeight="1">
      <c r="B11" s="73" t="s">
        <v>39</v>
      </c>
      <c r="C11" s="73"/>
      <c r="D11" s="270">
        <v>-16.895</v>
      </c>
      <c r="E11" s="270">
        <v>-9</v>
      </c>
      <c r="F11" s="270"/>
      <c r="G11" s="270">
        <v>0</v>
      </c>
      <c r="H11" s="270">
        <v>0</v>
      </c>
      <c r="I11" s="270"/>
      <c r="J11" s="154">
        <f t="shared" si="0"/>
        <v>-16.895</v>
      </c>
      <c r="K11" s="154">
        <f t="shared" si="0"/>
        <v>-9</v>
      </c>
    </row>
    <row r="12" spans="1:11" ht="11.45" customHeight="1">
      <c r="B12" s="73" t="s">
        <v>63</v>
      </c>
      <c r="C12" s="73"/>
      <c r="D12" s="270">
        <v>-76.3</v>
      </c>
      <c r="E12" s="270">
        <v>-69.2</v>
      </c>
      <c r="F12" s="270"/>
      <c r="G12" s="270">
        <v>8</v>
      </c>
      <c r="H12" s="270">
        <v>0</v>
      </c>
      <c r="I12" s="270"/>
      <c r="J12" s="154">
        <f t="shared" si="0"/>
        <v>-68.3</v>
      </c>
      <c r="K12" s="154">
        <f t="shared" si="0"/>
        <v>-69.2</v>
      </c>
    </row>
    <row r="13" spans="1:11" ht="11.45" customHeight="1">
      <c r="B13" s="73" t="s">
        <v>239</v>
      </c>
      <c r="C13" s="73"/>
      <c r="D13" s="270">
        <v>-38.734000000000002</v>
      </c>
      <c r="E13" s="270">
        <v>-44.4</v>
      </c>
      <c r="F13" s="270"/>
      <c r="G13" s="270">
        <v>0</v>
      </c>
      <c r="H13" s="270">
        <v>0</v>
      </c>
      <c r="I13" s="270"/>
      <c r="J13" s="154">
        <f t="shared" si="0"/>
        <v>-38.734000000000002</v>
      </c>
      <c r="K13" s="154">
        <f t="shared" si="0"/>
        <v>-44.4</v>
      </c>
    </row>
    <row r="14" spans="1:11" ht="11.45" customHeight="1">
      <c r="A14" s="357"/>
      <c r="B14" s="75" t="s">
        <v>240</v>
      </c>
      <c r="C14" s="71"/>
      <c r="D14" s="315">
        <f>+SUM(D7:D13)</f>
        <v>-22.694999999999972</v>
      </c>
      <c r="E14" s="315">
        <f>+SUM(E7:E13)</f>
        <v>-83.5</v>
      </c>
      <c r="F14" s="358"/>
      <c r="G14" s="315">
        <f>+SUM(G7:G13)</f>
        <v>11.5</v>
      </c>
      <c r="H14" s="315">
        <f>+SUM(H7:H13)</f>
        <v>0</v>
      </c>
      <c r="I14" s="358"/>
      <c r="J14" s="315">
        <f>+SUM(J7:J13)</f>
        <v>-11.194999999999972</v>
      </c>
      <c r="K14" s="315">
        <f>+SUM(K7:K13)</f>
        <v>-83.5</v>
      </c>
    </row>
    <row r="15" spans="1:11">
      <c r="B15" s="73"/>
      <c r="C15" s="73"/>
      <c r="D15" s="270"/>
      <c r="E15" s="270"/>
      <c r="F15" s="270"/>
      <c r="G15" s="270"/>
      <c r="H15" s="270"/>
      <c r="I15" s="270"/>
      <c r="J15" s="270"/>
      <c r="K15" s="270"/>
    </row>
    <row r="16" spans="1:11">
      <c r="D16" s="270"/>
      <c r="E16" s="270"/>
      <c r="F16" s="270"/>
      <c r="G16" s="270"/>
      <c r="H16" s="270"/>
      <c r="I16" s="270"/>
      <c r="J16" s="270"/>
      <c r="K16" s="270"/>
    </row>
  </sheetData>
  <mergeCells count="5">
    <mergeCell ref="D2:K2"/>
    <mergeCell ref="D3:K3"/>
    <mergeCell ref="D5:E6"/>
    <mergeCell ref="G5:H6"/>
    <mergeCell ref="J5: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IS &amp; OCI</vt:lpstr>
      <vt:lpstr>BS</vt:lpstr>
      <vt:lpstr>CF</vt:lpstr>
      <vt:lpstr>Equity</vt:lpstr>
      <vt:lpstr>Notes</vt:lpstr>
      <vt:lpstr>Note 2 Revenue table</vt:lpstr>
      <vt:lpstr>Note 1 Segment table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2018-04-25T16:03:32Z</dcterms:created>
  <dcterms:modified xsi:type="dcterms:W3CDTF">2018-04-25T19:14:01Z</dcterms:modified>
</cp:coreProperties>
</file>