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00" activeTab="6"/>
  </bookViews>
  <sheets>
    <sheet name="IS and OCI" sheetId="9" r:id="rId1"/>
    <sheet name="BS" sheetId="11" r:id="rId2"/>
    <sheet name="Equity" sheetId="17" r:id="rId3"/>
    <sheet name="CF" sheetId="16" r:id="rId4"/>
    <sheet name="Key table" sheetId="10" r:id="rId5"/>
    <sheet name="Notes" sheetId="18" r:id="rId6"/>
    <sheet name="Note 2 table" sheetId="1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9" i="18" l="1"/>
  <c r="L248" i="18"/>
  <c r="L247" i="18"/>
  <c r="L246" i="18"/>
  <c r="H247" i="18"/>
  <c r="K247" i="18" s="1"/>
  <c r="H246" i="18"/>
  <c r="K246" i="18" s="1"/>
  <c r="K33" i="16"/>
  <c r="K32" i="16"/>
  <c r="K31" i="16"/>
  <c r="K30" i="16"/>
  <c r="K29" i="16"/>
  <c r="K28" i="16"/>
  <c r="K26" i="16"/>
  <c r="K25" i="16"/>
  <c r="K24" i="16"/>
  <c r="K23" i="16"/>
  <c r="K19" i="16"/>
  <c r="K18" i="16"/>
  <c r="K10" i="10"/>
  <c r="G10" i="10"/>
  <c r="N59" i="18" l="1"/>
  <c r="N63" i="18" s="1"/>
  <c r="I56" i="18"/>
  <c r="I59" i="18" s="1"/>
  <c r="I63" i="18" s="1"/>
  <c r="M12" i="19"/>
  <c r="M11" i="19"/>
  <c r="M10" i="19"/>
  <c r="M8" i="19"/>
  <c r="I12" i="19"/>
  <c r="I11" i="19"/>
  <c r="I10" i="19"/>
  <c r="I8" i="19"/>
  <c r="K13" i="19"/>
  <c r="F13" i="19"/>
  <c r="I13" i="19" l="1"/>
  <c r="M13" i="19"/>
  <c r="I82" i="18" l="1"/>
  <c r="N82" i="18"/>
  <c r="L82" i="18"/>
  <c r="G36" i="17" l="1"/>
  <c r="E36" i="17"/>
  <c r="I36" i="17"/>
  <c r="K36" i="17"/>
  <c r="M36" i="17"/>
  <c r="O35" i="17"/>
  <c r="O34" i="17"/>
  <c r="O33" i="17"/>
  <c r="O32" i="17"/>
  <c r="O31" i="17"/>
  <c r="O36" i="17" l="1"/>
  <c r="O34" i="16" l="1"/>
  <c r="M34" i="16"/>
  <c r="K34" i="16"/>
  <c r="I34" i="16"/>
  <c r="G34" i="16"/>
  <c r="O27" i="16"/>
  <c r="M27" i="16"/>
  <c r="I27" i="16"/>
  <c r="L294" i="18" l="1"/>
  <c r="I294" i="18"/>
  <c r="L167" i="18" l="1"/>
  <c r="M18" i="16" l="1"/>
  <c r="I18" i="16"/>
  <c r="K261" i="18" l="1"/>
  <c r="K264" i="18"/>
  <c r="J37" i="11" l="1"/>
  <c r="L37" i="11"/>
  <c r="N167" i="18"/>
  <c r="N169" i="18" s="1"/>
  <c r="O31" i="9" l="1"/>
  <c r="O24" i="9"/>
  <c r="O26" i="9" s="1"/>
  <c r="O7" i="16" s="1"/>
  <c r="O20" i="16" s="1"/>
  <c r="O35" i="16" s="1"/>
  <c r="O19" i="9"/>
  <c r="O37" i="16" l="1"/>
  <c r="K36" i="16" s="1"/>
  <c r="O32" i="9"/>
  <c r="N294" i="18"/>
  <c r="L282" i="18"/>
  <c r="I282" i="18"/>
  <c r="N282" i="18"/>
  <c r="N266" i="18"/>
  <c r="L266" i="18"/>
  <c r="K266" i="18"/>
  <c r="K30" i="9" s="1"/>
  <c r="I266" i="18"/>
  <c r="H266" i="18"/>
  <c r="G30" i="9" s="1"/>
  <c r="M21" i="17" s="1"/>
  <c r="N263" i="18"/>
  <c r="L263" i="18"/>
  <c r="K263" i="18"/>
  <c r="K29" i="9" s="1"/>
  <c r="H263" i="18"/>
  <c r="G29" i="9" s="1"/>
  <c r="K21" i="17" s="1"/>
  <c r="I263" i="18"/>
  <c r="L42" i="11"/>
  <c r="L45" i="11" s="1"/>
  <c r="J42" i="11"/>
  <c r="J45" i="11" s="1"/>
  <c r="L32" i="11"/>
  <c r="J32" i="11"/>
  <c r="L19" i="11"/>
  <c r="L13" i="11"/>
  <c r="J19" i="11"/>
  <c r="J13" i="11"/>
  <c r="M19" i="9"/>
  <c r="L46" i="11" l="1"/>
  <c r="J23" i="11"/>
  <c r="J46" i="11"/>
  <c r="L23" i="11"/>
  <c r="K222" i="18" l="1"/>
  <c r="L222" i="18"/>
  <c r="N222" i="18"/>
  <c r="N207" i="18"/>
  <c r="N228" i="18" s="1"/>
  <c r="L207" i="18"/>
  <c r="L210" i="18" l="1"/>
  <c r="L228" i="18"/>
  <c r="L231" i="18" s="1"/>
  <c r="I28" i="10" s="1"/>
  <c r="N231" i="18"/>
  <c r="O28" i="10" s="1"/>
  <c r="N210" i="18"/>
  <c r="N150" i="18"/>
  <c r="N152" i="18" s="1"/>
  <c r="N137" i="18"/>
  <c r="N127" i="18"/>
  <c r="N116" i="18"/>
  <c r="N103" i="18"/>
  <c r="N91" i="18"/>
  <c r="N77" i="18"/>
  <c r="L235" i="18" l="1"/>
  <c r="N235" i="18"/>
  <c r="L169" i="18" l="1"/>
  <c r="L150" i="18"/>
  <c r="L152" i="18" s="1"/>
  <c r="K150" i="18"/>
  <c r="K25" i="10" s="1"/>
  <c r="I150" i="18"/>
  <c r="I152" i="18" s="1"/>
  <c r="H150" i="18"/>
  <c r="G25" i="10" s="1"/>
  <c r="L137" i="18"/>
  <c r="I137" i="18"/>
  <c r="L127" i="18"/>
  <c r="I127" i="18"/>
  <c r="L116" i="18"/>
  <c r="I116" i="18"/>
  <c r="L103" i="18"/>
  <c r="K103" i="18"/>
  <c r="I103" i="18"/>
  <c r="H103" i="18"/>
  <c r="L91" i="18"/>
  <c r="I91" i="18"/>
  <c r="L77" i="18"/>
  <c r="I77" i="18"/>
  <c r="L31" i="18"/>
  <c r="F31" i="18"/>
  <c r="I29" i="18"/>
  <c r="I24" i="18"/>
  <c r="I14" i="18"/>
  <c r="I9" i="18"/>
  <c r="L16" i="18"/>
  <c r="F16" i="18"/>
  <c r="H152" i="18" l="1"/>
  <c r="K152" i="18"/>
  <c r="I31" i="18"/>
  <c r="I16" i="18"/>
  <c r="O21" i="17"/>
  <c r="O22" i="17"/>
  <c r="O18" i="17"/>
  <c r="O19" i="17" s="1"/>
  <c r="F19" i="17"/>
  <c r="G19" i="17"/>
  <c r="G23" i="17" s="1"/>
  <c r="H19" i="17"/>
  <c r="I19" i="17"/>
  <c r="I23" i="17" s="1"/>
  <c r="H41" i="11" s="1"/>
  <c r="J19" i="17"/>
  <c r="K19" i="17"/>
  <c r="L19" i="17"/>
  <c r="M19" i="17"/>
  <c r="E19" i="17"/>
  <c r="E23" i="17" s="1"/>
  <c r="H40" i="11" s="1"/>
  <c r="H42" i="11" l="1"/>
  <c r="K207" i="18" l="1"/>
  <c r="K228" i="18" s="1"/>
  <c r="K169" i="18"/>
  <c r="K210" i="18" l="1"/>
  <c r="G27" i="10"/>
  <c r="K27" i="10" s="1"/>
  <c r="H32" i="11"/>
  <c r="H13" i="11"/>
  <c r="M31" i="9"/>
  <c r="K31" i="9"/>
  <c r="M23" i="17" s="1"/>
  <c r="H44" i="11" s="1"/>
  <c r="I31" i="9"/>
  <c r="G31" i="9"/>
  <c r="K231" i="18" l="1"/>
  <c r="G28" i="10" s="1"/>
  <c r="K28" i="10" s="1"/>
  <c r="H19" i="11"/>
  <c r="H23" i="11" s="1"/>
  <c r="H37" i="11"/>
  <c r="M20" i="9"/>
  <c r="M24" i="9" s="1"/>
  <c r="M26" i="9" s="1"/>
  <c r="I19" i="9"/>
  <c r="I20" i="9" s="1"/>
  <c r="I24" i="9" s="1"/>
  <c r="I26" i="9" s="1"/>
  <c r="K235" i="18" l="1"/>
  <c r="G29" i="10" s="1"/>
  <c r="I32" i="9"/>
  <c r="I7" i="16"/>
  <c r="I20" i="16" s="1"/>
  <c r="I35" i="16" s="1"/>
  <c r="I37" i="16" s="1"/>
  <c r="M32" i="9"/>
  <c r="M7" i="16"/>
  <c r="M20" i="16" s="1"/>
  <c r="M35" i="16" s="1"/>
  <c r="M37" i="16" s="1"/>
  <c r="G26" i="10"/>
  <c r="K26" i="10" s="1"/>
  <c r="K9" i="16" l="1"/>
  <c r="G9" i="16"/>
  <c r="K27" i="16" l="1"/>
  <c r="H293" i="18"/>
  <c r="K137" i="18"/>
  <c r="H137" i="18"/>
  <c r="K127" i="18"/>
  <c r="H127" i="18"/>
  <c r="K82" i="18"/>
  <c r="K10" i="16"/>
  <c r="H82" i="18" l="1"/>
  <c r="K293" i="18"/>
  <c r="G27" i="16"/>
  <c r="G16" i="10"/>
  <c r="G10" i="16"/>
  <c r="K16" i="10"/>
  <c r="G18" i="10"/>
  <c r="H29" i="18"/>
  <c r="K116" i="18"/>
  <c r="H116" i="18"/>
  <c r="H77" i="18"/>
  <c r="K77" i="18"/>
  <c r="H91" i="18"/>
  <c r="K91" i="18"/>
  <c r="K187" i="18" l="1"/>
  <c r="H14" i="18"/>
  <c r="H292" i="18" s="1"/>
  <c r="K18" i="10"/>
  <c r="E13" i="19" l="1"/>
  <c r="H59" i="18"/>
  <c r="H63" i="18" s="1"/>
  <c r="K59" i="18"/>
  <c r="K63" i="18" s="1"/>
  <c r="K292" i="18"/>
  <c r="H280" i="18"/>
  <c r="K280" i="18"/>
  <c r="E16" i="18"/>
  <c r="G19" i="9"/>
  <c r="E31" i="18"/>
  <c r="K19" i="9"/>
  <c r="G11" i="10" l="1"/>
  <c r="K11" i="10"/>
  <c r="H13" i="19"/>
  <c r="K16" i="18" l="1"/>
  <c r="K31" i="18"/>
  <c r="K20" i="9"/>
  <c r="G20" i="9"/>
  <c r="G15" i="10" s="1"/>
  <c r="K24" i="9" l="1"/>
  <c r="K15" i="10"/>
  <c r="K277" i="18"/>
  <c r="K289" i="18"/>
  <c r="G24" i="9"/>
  <c r="G26" i="9" s="1"/>
  <c r="G35" i="9" s="1"/>
  <c r="K35" i="9" s="1"/>
  <c r="H289" i="18"/>
  <c r="H277" i="18"/>
  <c r="H24" i="18"/>
  <c r="H31" i="18" s="1"/>
  <c r="H9" i="18"/>
  <c r="K26" i="9"/>
  <c r="K17" i="10"/>
  <c r="G7" i="16" l="1"/>
  <c r="G20" i="16" s="1"/>
  <c r="K19" i="10"/>
  <c r="K7" i="16"/>
  <c r="K20" i="16" s="1"/>
  <c r="K23" i="10" s="1"/>
  <c r="K278" i="18"/>
  <c r="K282" i="18" s="1"/>
  <c r="K290" i="18"/>
  <c r="K294" i="18" s="1"/>
  <c r="G17" i="10"/>
  <c r="G19" i="10"/>
  <c r="G32" i="9"/>
  <c r="H16" i="18"/>
  <c r="H278" i="18"/>
  <c r="H282" i="18" s="1"/>
  <c r="H290" i="18"/>
  <c r="H294" i="18" s="1"/>
  <c r="K32" i="9"/>
  <c r="K20" i="17"/>
  <c r="K23" i="17" s="1"/>
  <c r="H43" i="11" s="1"/>
  <c r="H45" i="11" s="1"/>
  <c r="H46" i="11" s="1"/>
  <c r="G20" i="10" l="1"/>
  <c r="G35" i="16"/>
  <c r="G37" i="16" s="1"/>
  <c r="G23" i="10"/>
  <c r="K35" i="16"/>
  <c r="K37" i="16" s="1"/>
  <c r="O20" i="17"/>
  <c r="O23" i="17" s="1"/>
</calcChain>
</file>

<file path=xl/sharedStrings.xml><?xml version="1.0" encoding="utf-8"?>
<sst xmlns="http://schemas.openxmlformats.org/spreadsheetml/2006/main" count="522" uniqueCount="294">
  <si>
    <t>March 31,</t>
  </si>
  <si>
    <t>December 31,</t>
  </si>
  <si>
    <t>Revenues</t>
  </si>
  <si>
    <t>Other</t>
  </si>
  <si>
    <t>Segment</t>
  </si>
  <si>
    <t>Total Revenues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</si>
  <si>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</si>
  <si>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</si>
  <si>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</si>
  <si>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</si>
  <si>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</si>
  <si>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</si>
  <si>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</si>
  <si>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</si>
  <si>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</si>
  <si>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</si>
  <si>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</si>
  <si>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</si>
  <si>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</si>
  <si>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</si>
  <si>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Impairment and loss on sale of long-term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</si>
  <si>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</si>
  <si>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</si>
  <si>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</si>
  <si>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</si>
  <si>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</si>
  <si>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</si>
  <si>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</si>
  <si>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</si>
  <si>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</si>
  <si>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</si>
  <si>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</si>
  <si>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</si>
  <si>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Basic and diluted earnings per share</t>
  </si>
  <si>
    <t>Segment EBIT ex. impairment and other charges, net</t>
  </si>
  <si>
    <t>Cash investment in MultiClient library</t>
  </si>
  <si>
    <t>Total revenues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</si>
  <si>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</si>
  <si>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</si>
  <si>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</si>
  <si>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</si>
  <si>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</si>
  <si>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</si>
  <si>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</si>
  <si>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</si>
  <si>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</si>
  <si>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</si>
  <si>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Accounts receivable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</si>
  <si>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</si>
  <si>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</si>
  <si>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</si>
  <si>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</si>
  <si>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</si>
  <si>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</si>
  <si>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</si>
  <si>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</si>
  <si>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</si>
  <si>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</si>
  <si>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</si>
  <si>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</si>
  <si>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</si>
  <si>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 xml:space="preserve">   issued and outstanding 338,579,996 shares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</si>
  <si>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</si>
  <si>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</si>
  <si>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</si>
  <si>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</si>
  <si>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</si>
  <si>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Contract</t>
  </si>
  <si>
    <t>Interest expense, gross</t>
  </si>
  <si>
    <t>Condensed Consolidated Statements of Changes in Shareholders' Equity</t>
  </si>
  <si>
    <t>Attributable to equity holders of PGS ASA</t>
  </si>
  <si>
    <t>Share</t>
  </si>
  <si>
    <t>Treasury</t>
  </si>
  <si>
    <t>Additional</t>
  </si>
  <si>
    <t xml:space="preserve">Other </t>
  </si>
  <si>
    <t>capital</t>
  </si>
  <si>
    <t>shares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</si>
  <si>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</si>
  <si>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</si>
  <si>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</si>
  <si>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</si>
  <si>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</si>
  <si>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</si>
  <si>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</si>
  <si>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</si>
  <si>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</si>
  <si>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</si>
  <si>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</si>
  <si>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</si>
  <si>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Balance as of January 1, 2018</t>
  </si>
  <si>
    <t>Share based payments, cash settled</t>
  </si>
  <si>
    <t>Balance as of December 31, 2018</t>
  </si>
  <si>
    <t>Balance as of January 1, 2019</t>
  </si>
  <si>
    <t>Total assets</t>
  </si>
  <si>
    <t>Adjustment to opening balance IFRS 15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</si>
  <si>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</si>
  <si>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</si>
  <si>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</si>
  <si>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</si>
  <si>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</si>
  <si>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</si>
  <si>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</si>
  <si>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</si>
  <si>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>Depreciation capitalized and deferred, net</t>
  </si>
  <si>
    <t xml:space="preserve">Other charges, net consist of the following: </t>
  </si>
  <si>
    <t>Severance cost</t>
  </si>
  <si>
    <t>Onerous lease contracts</t>
  </si>
  <si>
    <t>Onerous contracts with customers</t>
  </si>
  <si>
    <t>Write-down supply/spare parts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</si>
  <si>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</si>
  <si>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</si>
  <si>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</si>
  <si>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</si>
  <si>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</si>
  <si>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</si>
  <si>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</si>
  <si>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</si>
  <si>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</si>
  <si>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</si>
  <si>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</si>
  <si>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Processing equipment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</si>
  <si>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</si>
  <si>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</si>
  <si>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</si>
  <si>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</si>
  <si>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2013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</si>
  <si>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</si>
  <si>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</si>
  <si>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</si>
  <si>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</si>
  <si>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</si>
  <si>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</si>
  <si>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</si>
  <si>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</si>
  <si>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</si>
  <si>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financial items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</si>
  <si>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</si>
  <si>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</si>
  <si>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</si>
  <si>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</si>
  <si>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</si>
  <si>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</si>
  <si>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</si>
  <si>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</si>
  <si>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</si>
  <si>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Segment Revenues</t>
  </si>
  <si>
    <t xml:space="preserve">Segment EBITDA </t>
  </si>
  <si>
    <t>EBIT</t>
  </si>
  <si>
    <t>Income tax expense</t>
  </si>
  <si>
    <t xml:space="preserve">Total assets </t>
  </si>
  <si>
    <t>MultiClient late sales</t>
  </si>
  <si>
    <t>Secured</t>
  </si>
  <si>
    <t xml:space="preserve">Term loan B, Libor (min. 75 bp) + 250 Basis points, due 2021 </t>
  </si>
  <si>
    <t>Export credit financing, due 2025</t>
  </si>
  <si>
    <t>Export credit financing, due 2027</t>
  </si>
  <si>
    <t>Revolving credit facility, due 2020</t>
  </si>
  <si>
    <t>Unsecured</t>
  </si>
  <si>
    <t>Senior notes, Coupon 7.375%, due 2018</t>
  </si>
  <si>
    <t>Senior notes, Coupon 7.375%, due 2020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</si>
  <si>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</si>
  <si>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</si>
  <si>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</si>
  <si>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</si>
  <si>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</si>
  <si>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</si>
  <si>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</si>
  <si>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</si>
  <si>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</si>
  <si>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</si>
  <si>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</si>
  <si>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</si>
  <si>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</si>
  <si>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</si>
  <si>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Actuarial gains (losses) on defined benefit pensions plan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</si>
  <si>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</si>
  <si>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</si>
  <si>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</si>
  <si>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</si>
  <si>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</si>
  <si>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Operating profit (loss)</t>
  </si>
  <si>
    <t>Segment adjustment to Revenues as reported</t>
  </si>
  <si>
    <t>Other charges net</t>
  </si>
  <si>
    <t>Segment EBITDA ex. Other Charges,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</si>
  <si>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</si>
  <si>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</si>
  <si>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</si>
  <si>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</si>
  <si>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>Future minimum payments at 31 December 2018</t>
  </si>
  <si>
    <t>Commitments exempt due to expiry within 12 months</t>
  </si>
  <si>
    <t>Commitments exempt due to low value</t>
  </si>
  <si>
    <t>Effect of increase in lease term due to extension options</t>
  </si>
  <si>
    <t>Effect of discounting</t>
  </si>
  <si>
    <t>Depreciation, amortization, impairment and loss on sale of long-term assets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</si>
  <si>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</si>
  <si>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</si>
  <si>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</si>
  <si>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</si>
  <si>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</si>
  <si>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</si>
  <si>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</si>
  <si>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</si>
  <si>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</si>
  <si>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</si>
  <si>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</si>
  <si>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>Investment in other current -and long-term assets</t>
  </si>
  <si>
    <t xml:space="preserve"> Proceeds from sale and disposal of assets</t>
  </si>
  <si>
    <t>Decrease (increase) in long-term restricted cash</t>
  </si>
  <si>
    <t>Net cash used in investing activities</t>
  </si>
  <si>
    <t>Net change of drawing on the Revolving Credit Facility</t>
  </si>
  <si>
    <t>Interest paid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</si>
  <si>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</si>
  <si>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</si>
  <si>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</si>
  <si>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</si>
  <si>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</si>
  <si>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</si>
  <si>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 xml:space="preserve">(1) The statistics exclude cold-stacked vessels. 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</si>
  <si>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</si>
  <si>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</si>
  <si>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</si>
  <si>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</si>
  <si>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</si>
  <si>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</si>
  <si>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</si>
  <si>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Lease liability 01.01.2019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</si>
  <si>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</si>
  <si>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</si>
  <si>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</si>
  <si>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</si>
  <si>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</si>
  <si>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Proceeds, net of deferred loan costs, from issuance of debt</t>
  </si>
  <si>
    <t>For the three months ended March 31, 2018</t>
  </si>
  <si>
    <t>Balance as of March 31, 2018</t>
  </si>
  <si>
    <t>For the three months ended March 31, 2019 and the year ended December 31, 2018</t>
  </si>
  <si>
    <t>Lease liabilities</t>
  </si>
  <si>
    <t>Gross depreciation*</t>
  </si>
  <si>
    <t>Other key numbers As Reported by IFRS</t>
  </si>
  <si>
    <t>*includes depreciation of right-of-use assets amounting to  $ 10.3 million for the quarter ended March 31, 2019</t>
  </si>
  <si>
    <t>Lease liabilities current</t>
  </si>
  <si>
    <t>Lease liabilities non-current</t>
  </si>
  <si>
    <t>Profit and loss numbers As Reported</t>
  </si>
  <si>
    <t xml:space="preserve"> -Other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</si>
  <si>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</si>
  <si>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</si>
  <si>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</si>
  <si>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</si>
  <si>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</si>
  <si>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</si>
  <si>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</si>
  <si>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</si>
  <si>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</si>
  <si>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</si>
  <si>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Net interest bearing debt, including lease liabilities *</t>
  </si>
  <si>
    <t>Note 16- New Accounting Standards</t>
  </si>
  <si>
    <t>Net interest bearing debt, excluding lease liabilities *</t>
  </si>
  <si>
    <t>*Following implementation of IFRS 16, prior periods are not comparable. Refer to note 16 for further information.</t>
  </si>
  <si>
    <t>As</t>
  </si>
  <si>
    <t>Reported</t>
  </si>
  <si>
    <t>Reporting</t>
  </si>
  <si>
    <t>Revenues by service type:</t>
  </si>
  <si>
    <t>Depreciation and amortization of non-current assets (excl. MultiClient library) consist of the following:</t>
  </si>
  <si>
    <t>Current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</si>
  <si>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</si>
  <si>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</si>
  <si>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</si>
  <si>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</si>
  <si>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</si>
  <si>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</si>
  <si>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</si>
  <si>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Net interest bearing debt*</t>
  </si>
  <si>
    <t>Net interest bearing debt, including lease liabilities following IFRS 16*</t>
  </si>
  <si>
    <t>*Following implementation of IFRS 16, prior periods are not comparable to March 2019</t>
  </si>
  <si>
    <t>Payment of lease liabilities</t>
  </si>
  <si>
    <t xml:space="preserve">(1) Fair value of the non-current debt, gross was $1,167.2 million as of March 31 2019, compared to $1,209.2 million as of March 31, 2018.  </t>
  </si>
  <si>
    <t xml:space="preserve">   of which:</t>
  </si>
  <si>
    <t>Non-current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</si>
  <si>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</si>
  <si>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</si>
  <si>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</si>
  <si>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</si>
  <si>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</si>
  <si>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</si>
  <si>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Effect from implementation of IFRS 16</t>
  </si>
  <si>
    <t>Balance as of March 31, 2019</t>
  </si>
  <si>
    <t>Note 1 -Segment Reporting</t>
  </si>
  <si>
    <t>Note 2 - 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</si>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</sst>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_-* #,##0.000_-;\-* #,##0.0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4" tint="-0.249977111117893"/>
      <name val="Calibri"/>
      <family val="2"/>
    </font>
    <font>
      <b/>
      <i/>
      <sz val="11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/>
    <xf numFmtId="166" fontId="0" fillId="0" borderId="0" xfId="1" applyNumberFormat="1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" fillId="0" borderId="0" xfId="0" applyFont="1" applyBorder="1"/>
    <xf numFmtId="0" fontId="2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8" fillId="0" borderId="0" xfId="6" applyFont="1" applyBorder="1" applyAlignment="1">
      <alignment horizontal="center"/>
    </xf>
    <xf numFmtId="0" fontId="8" fillId="0" borderId="3" xfId="6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10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2" xfId="1" applyNumberFormat="1" applyFont="1" applyBorder="1" applyAlignment="1">
      <alignment horizontal="left"/>
    </xf>
    <xf numFmtId="167" fontId="9" fillId="0" borderId="0" xfId="1" applyNumberFormat="1" applyFont="1" applyBorder="1" applyAlignment="1">
      <alignment horizontal="left"/>
    </xf>
    <xf numFmtId="166" fontId="9" fillId="0" borderId="5" xfId="7" applyNumberFormat="1" applyFont="1" applyFill="1" applyBorder="1"/>
    <xf numFmtId="166" fontId="9" fillId="0" borderId="0" xfId="1" applyNumberFormat="1" applyFont="1" applyFill="1" applyBorder="1"/>
    <xf numFmtId="166" fontId="9" fillId="0" borderId="5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7" fontId="15" fillId="0" borderId="0" xfId="1" applyNumberFormat="1" applyFont="1" applyBorder="1" applyAlignment="1">
      <alignment horizontal="left"/>
    </xf>
    <xf numFmtId="169" fontId="16" fillId="0" borderId="0" xfId="2" applyNumberFormat="1" applyFont="1" applyFill="1" applyBorder="1"/>
    <xf numFmtId="169" fontId="17" fillId="0" borderId="0" xfId="2" applyNumberFormat="1" applyFont="1" applyFill="1" applyBorder="1"/>
    <xf numFmtId="169" fontId="15" fillId="0" borderId="0" xfId="2" applyNumberFormat="1" applyFont="1" applyFill="1" applyBorder="1"/>
    <xf numFmtId="0" fontId="15" fillId="0" borderId="0" xfId="0" applyFont="1" applyFill="1" applyBorder="1"/>
    <xf numFmtId="0" fontId="19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19" fillId="0" borderId="1" xfId="0" applyFont="1" applyBorder="1"/>
    <xf numFmtId="0" fontId="19" fillId="0" borderId="0" xfId="0" applyFont="1"/>
    <xf numFmtId="0" fontId="4" fillId="0" borderId="4" xfId="0" applyFont="1" applyBorder="1"/>
    <xf numFmtId="0" fontId="8" fillId="0" borderId="0" xfId="6" applyFont="1" applyFill="1" applyBorder="1"/>
    <xf numFmtId="166" fontId="8" fillId="0" borderId="0" xfId="6" applyNumberFormat="1" applyFont="1" applyFill="1" applyBorder="1"/>
    <xf numFmtId="166" fontId="9" fillId="0" borderId="1" xfId="6" applyNumberFormat="1" applyFont="1" applyFill="1" applyBorder="1"/>
    <xf numFmtId="0" fontId="9" fillId="0" borderId="1" xfId="6" applyFont="1" applyFill="1" applyBorder="1"/>
    <xf numFmtId="0" fontId="4" fillId="0" borderId="0" xfId="0" applyFont="1" applyBorder="1"/>
    <xf numFmtId="0" fontId="8" fillId="0" borderId="4" xfId="6" quotePrefix="1" applyNumberFormat="1" applyFont="1" applyFill="1" applyBorder="1" applyAlignment="1">
      <alignment horizontal="right"/>
    </xf>
    <xf numFmtId="0" fontId="8" fillId="0" borderId="1" xfId="6" applyNumberFormat="1" applyFont="1" applyFill="1" applyBorder="1" applyAlignment="1">
      <alignment horizontal="right"/>
    </xf>
    <xf numFmtId="0" fontId="8" fillId="0" borderId="4" xfId="6" applyNumberFormat="1" applyFont="1" applyFill="1" applyBorder="1" applyAlignment="1">
      <alignment horizontal="right"/>
    </xf>
    <xf numFmtId="9" fontId="4" fillId="0" borderId="0" xfId="3" applyFont="1" applyBorder="1"/>
    <xf numFmtId="0" fontId="8" fillId="0" borderId="0" xfId="6" applyFont="1" applyFill="1"/>
    <xf numFmtId="0" fontId="8" fillId="0" borderId="0" xfId="6" quotePrefix="1" applyFont="1" applyFill="1" applyBorder="1"/>
    <xf numFmtId="0" fontId="4" fillId="0" borderId="0" xfId="0" applyFont="1" applyFill="1"/>
    <xf numFmtId="166" fontId="9" fillId="0" borderId="0" xfId="6" applyNumberFormat="1" applyFont="1" applyFill="1" applyBorder="1"/>
    <xf numFmtId="0" fontId="9" fillId="0" borderId="0" xfId="6" applyFont="1" applyFill="1" applyBorder="1"/>
    <xf numFmtId="0" fontId="18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6" xfId="0" applyFont="1" applyBorder="1" applyAlignment="1"/>
    <xf numFmtId="0" fontId="8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Border="1"/>
    <xf numFmtId="0" fontId="8" fillId="0" borderId="4" xfId="0" applyFont="1" applyFill="1" applyBorder="1"/>
    <xf numFmtId="0" fontId="8" fillId="0" borderId="4" xfId="0" applyFont="1" applyBorder="1"/>
    <xf numFmtId="0" fontId="8" fillId="0" borderId="0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0" xfId="0" applyFont="1" applyBorder="1"/>
    <xf numFmtId="166" fontId="9" fillId="0" borderId="2" xfId="1" applyNumberFormat="1" applyFont="1" applyFill="1" applyBorder="1"/>
    <xf numFmtId="166" fontId="11" fillId="0" borderId="0" xfId="1" applyNumberFormat="1" applyFont="1" applyFill="1"/>
    <xf numFmtId="0" fontId="9" fillId="0" borderId="5" xfId="0" applyFont="1" applyBorder="1"/>
    <xf numFmtId="9" fontId="0" fillId="0" borderId="0" xfId="3" applyFont="1"/>
    <xf numFmtId="0" fontId="7" fillId="0" borderId="0" xfId="6"/>
    <xf numFmtId="0" fontId="20" fillId="0" borderId="2" xfId="0" applyFont="1" applyFill="1" applyBorder="1"/>
    <xf numFmtId="0" fontId="8" fillId="0" borderId="0" xfId="6" applyFont="1" applyFill="1" applyBorder="1" applyAlignment="1">
      <alignment horizontal="center"/>
    </xf>
    <xf numFmtId="0" fontId="10" fillId="0" borderId="4" xfId="6" applyFont="1" applyFill="1" applyBorder="1"/>
    <xf numFmtId="0" fontId="18" fillId="0" borderId="4" xfId="6" applyFont="1" applyFill="1" applyBorder="1"/>
    <xf numFmtId="0" fontId="15" fillId="0" borderId="0" xfId="6" applyFont="1" applyFill="1" applyBorder="1"/>
    <xf numFmtId="0" fontId="21" fillId="0" borderId="0" xfId="6" applyFont="1" applyAlignment="1">
      <alignment horizontal="left"/>
    </xf>
    <xf numFmtId="0" fontId="22" fillId="0" borderId="0" xfId="6" applyFont="1" applyAlignment="1">
      <alignment horizontal="left"/>
    </xf>
    <xf numFmtId="0" fontId="18" fillId="0" borderId="0" xfId="6" applyFont="1"/>
    <xf numFmtId="0" fontId="8" fillId="0" borderId="0" xfId="6" applyFont="1" applyAlignment="1">
      <alignment horizontal="center"/>
    </xf>
    <xf numFmtId="41" fontId="8" fillId="0" borderId="0" xfId="6" applyNumberFormat="1" applyFont="1" applyAlignment="1">
      <alignment horizontal="center"/>
    </xf>
    <xf numFmtId="41" fontId="8" fillId="0" borderId="0" xfId="6" applyNumberFormat="1" applyFont="1" applyBorder="1" applyAlignment="1">
      <alignment horizontal="center"/>
    </xf>
    <xf numFmtId="170" fontId="8" fillId="0" borderId="4" xfId="6" applyNumberFormat="1" applyFont="1" applyBorder="1" applyAlignment="1">
      <alignment horizontal="center"/>
    </xf>
    <xf numFmtId="170" fontId="8" fillId="0" borderId="0" xfId="6" applyNumberFormat="1" applyFont="1" applyAlignment="1">
      <alignment horizontal="center"/>
    </xf>
    <xf numFmtId="170" fontId="8" fillId="0" borderId="0" xfId="6" applyNumberFormat="1" applyFont="1" applyBorder="1" applyAlignment="1">
      <alignment horizontal="center"/>
    </xf>
    <xf numFmtId="0" fontId="7" fillId="0" borderId="0" xfId="6" applyFont="1" applyFill="1"/>
    <xf numFmtId="166" fontId="8" fillId="0" borderId="0" xfId="8" quotePrefix="1" applyNumberFormat="1" applyFont="1" applyFill="1"/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Border="1" applyAlignment="1">
      <alignment horizontal="left"/>
    </xf>
    <xf numFmtId="0" fontId="8" fillId="0" borderId="2" xfId="0" applyFont="1" applyFill="1" applyBorder="1"/>
    <xf numFmtId="0" fontId="9" fillId="0" borderId="0" xfId="0" applyFont="1"/>
    <xf numFmtId="0" fontId="8" fillId="0" borderId="4" xfId="6" applyFont="1" applyFill="1" applyBorder="1" applyAlignment="1">
      <alignment horizontal="right"/>
    </xf>
    <xf numFmtId="171" fontId="8" fillId="0" borderId="0" xfId="6" applyNumberFormat="1" applyFont="1" applyFill="1" applyBorder="1" applyAlignment="1">
      <alignment horizontal="center" vertical="center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166" fontId="9" fillId="0" borderId="0" xfId="8" applyNumberFormat="1" applyFont="1" applyFill="1" applyBorder="1" applyAlignment="1"/>
    <xf numFmtId="0" fontId="8" fillId="0" borderId="2" xfId="6" applyFont="1" applyFill="1" applyBorder="1"/>
    <xf numFmtId="171" fontId="8" fillId="0" borderId="2" xfId="6" applyNumberFormat="1" applyFont="1" applyFill="1" applyBorder="1"/>
    <xf numFmtId="0" fontId="23" fillId="0" borderId="0" xfId="6" applyFont="1" applyFill="1" applyBorder="1"/>
    <xf numFmtId="0" fontId="8" fillId="0" borderId="4" xfId="6" applyFont="1" applyFill="1" applyBorder="1"/>
    <xf numFmtId="0" fontId="8" fillId="0" borderId="0" xfId="6" quotePrefix="1" applyNumberFormat="1" applyFont="1" applyFill="1" applyBorder="1" applyAlignment="1">
      <alignment horizontal="right"/>
    </xf>
    <xf numFmtId="0" fontId="8" fillId="0" borderId="0" xfId="6" applyNumberFormat="1" applyFont="1" applyFill="1" applyBorder="1" applyAlignment="1">
      <alignment horizontal="right"/>
    </xf>
    <xf numFmtId="0" fontId="8" fillId="0" borderId="1" xfId="6" applyFont="1" applyFill="1" applyBorder="1"/>
    <xf numFmtId="0" fontId="9" fillId="0" borderId="1" xfId="0" applyFont="1" applyFill="1" applyBorder="1"/>
    <xf numFmtId="166" fontId="8" fillId="0" borderId="4" xfId="8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8" fillId="0" borderId="0" xfId="6" applyNumberFormat="1" applyFont="1" applyFill="1" applyBorder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9" fillId="0" borderId="2" xfId="6" applyFont="1" applyFill="1" applyBorder="1"/>
    <xf numFmtId="0" fontId="23" fillId="0" borderId="4" xfId="6" applyFont="1" applyFill="1" applyBorder="1"/>
    <xf numFmtId="0" fontId="23" fillId="0" borderId="0" xfId="6" applyFont="1" applyFill="1"/>
    <xf numFmtId="43" fontId="8" fillId="0" borderId="0" xfId="6" applyNumberFormat="1" applyFont="1" applyFill="1" applyBorder="1"/>
    <xf numFmtId="166" fontId="9" fillId="0" borderId="0" xfId="7" applyNumberFormat="1" applyFont="1" applyFill="1" applyBorder="1"/>
    <xf numFmtId="0" fontId="24" fillId="0" borderId="0" xfId="0" applyFont="1"/>
    <xf numFmtId="0" fontId="11" fillId="0" borderId="0" xfId="0" applyFont="1" applyFill="1"/>
    <xf numFmtId="0" fontId="11" fillId="0" borderId="0" xfId="0" applyFont="1" applyFill="1" applyBorder="1"/>
    <xf numFmtId="0" fontId="13" fillId="0" borderId="0" xfId="0" applyFont="1" applyFill="1"/>
    <xf numFmtId="0" fontId="9" fillId="0" borderId="0" xfId="0" applyFont="1" applyFill="1"/>
    <xf numFmtId="0" fontId="24" fillId="0" borderId="2" xfId="0" applyFont="1" applyBorder="1"/>
    <xf numFmtId="0" fontId="24" fillId="0" borderId="0" xfId="0" applyFont="1" applyFill="1"/>
    <xf numFmtId="0" fontId="8" fillId="0" borderId="4" xfId="6" applyFont="1" applyFill="1" applyBorder="1" applyAlignment="1">
      <alignment horizontal="left"/>
    </xf>
    <xf numFmtId="0" fontId="25" fillId="0" borderId="0" xfId="0" applyFont="1"/>
    <xf numFmtId="166" fontId="8" fillId="0" borderId="2" xfId="8" applyNumberFormat="1" applyFont="1" applyFill="1" applyBorder="1"/>
    <xf numFmtId="0" fontId="26" fillId="0" borderId="0" xfId="6" applyFont="1" applyFill="1"/>
    <xf numFmtId="0" fontId="9" fillId="0" borderId="1" xfId="6" applyNumberFormat="1" applyFont="1" applyFill="1" applyBorder="1" applyAlignment="1">
      <alignment horizontal="right"/>
    </xf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0" fillId="0" borderId="0" xfId="6" applyFont="1" applyFill="1" applyBorder="1"/>
    <xf numFmtId="0" fontId="27" fillId="0" borderId="0" xfId="0" applyFont="1" applyAlignment="1">
      <alignment horizontal="left"/>
    </xf>
    <xf numFmtId="0" fontId="9" fillId="0" borderId="0" xfId="6" applyFont="1" applyFill="1"/>
    <xf numFmtId="0" fontId="28" fillId="0" borderId="0" xfId="0" applyFont="1"/>
    <xf numFmtId="0" fontId="28" fillId="0" borderId="4" xfId="0" applyFont="1" applyBorder="1"/>
    <xf numFmtId="166" fontId="28" fillId="0" borderId="0" xfId="1" applyNumberFormat="1" applyFont="1"/>
    <xf numFmtId="0" fontId="29" fillId="0" borderId="1" xfId="0" applyFont="1" applyBorder="1"/>
    <xf numFmtId="0" fontId="28" fillId="0" borderId="0" xfId="0" applyFont="1" applyBorder="1"/>
    <xf numFmtId="166" fontId="29" fillId="0" borderId="5" xfId="9" applyNumberFormat="1" applyFont="1" applyFill="1" applyBorder="1"/>
    <xf numFmtId="9" fontId="4" fillId="0" borderId="0" xfId="3" applyFont="1"/>
    <xf numFmtId="167" fontId="31" fillId="0" borderId="0" xfId="0" applyNumberFormat="1" applyFont="1" applyFill="1" applyBorder="1"/>
    <xf numFmtId="0" fontId="28" fillId="0" borderId="0" xfId="0" applyFont="1" applyFill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167" fontId="9" fillId="0" borderId="5" xfId="8" applyNumberFormat="1" applyFont="1" applyBorder="1" applyAlignment="1">
      <alignment horizontal="left"/>
    </xf>
    <xf numFmtId="166" fontId="9" fillId="0" borderId="5" xfId="8" applyNumberFormat="1" applyFont="1" applyFill="1" applyBorder="1"/>
    <xf numFmtId="0" fontId="5" fillId="0" borderId="0" xfId="4" applyFill="1"/>
    <xf numFmtId="0" fontId="26" fillId="0" borderId="0" xfId="6" applyFont="1" applyFill="1" applyBorder="1"/>
    <xf numFmtId="9" fontId="8" fillId="0" borderId="0" xfId="3" applyFont="1" applyFill="1" applyBorder="1"/>
    <xf numFmtId="9" fontId="8" fillId="0" borderId="4" xfId="3" applyFont="1" applyFill="1" applyBorder="1"/>
    <xf numFmtId="43" fontId="0" fillId="0" borderId="0" xfId="1" applyNumberFormat="1" applyFont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Fill="1" applyBorder="1" applyAlignment="1">
      <alignment horizontal="right"/>
    </xf>
    <xf numFmtId="0" fontId="8" fillId="0" borderId="1" xfId="6" quotePrefix="1" applyNumberFormat="1" applyFont="1" applyFill="1" applyBorder="1" applyAlignment="1">
      <alignment horizontal="right"/>
    </xf>
    <xf numFmtId="0" fontId="9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5" fillId="0" borderId="0" xfId="0" applyFont="1" applyFill="1"/>
    <xf numFmtId="166" fontId="9" fillId="0" borderId="1" xfId="6" quotePrefix="1" applyNumberFormat="1" applyFont="1" applyFill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6" fontId="19" fillId="0" borderId="0" xfId="1" applyNumberFormat="1" applyFont="1"/>
    <xf numFmtId="168" fontId="8" fillId="0" borderId="4" xfId="6" applyNumberFormat="1" applyFont="1" applyFill="1" applyBorder="1" applyAlignment="1">
      <alignment horizontal="right"/>
    </xf>
    <xf numFmtId="0" fontId="8" fillId="0" borderId="0" xfId="6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4" fillId="0" borderId="0" xfId="1" applyNumberFormat="1" applyFont="1" applyFill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/>
    <xf numFmtId="43" fontId="8" fillId="0" borderId="0" xfId="8" applyNumberFormat="1" applyFont="1" applyFill="1" applyBorder="1"/>
    <xf numFmtId="43" fontId="8" fillId="0" borderId="4" xfId="8" applyNumberFormat="1" applyFont="1" applyFill="1" applyBorder="1"/>
    <xf numFmtId="43" fontId="8" fillId="0" borderId="0" xfId="7" applyNumberFormat="1" applyFont="1" applyFill="1"/>
    <xf numFmtId="0" fontId="0" fillId="0" borderId="0" xfId="0" applyFont="1"/>
    <xf numFmtId="0" fontId="9" fillId="0" borderId="0" xfId="6" quotePrefix="1" applyNumberFormat="1" applyFont="1" applyFill="1" applyBorder="1" applyAlignment="1">
      <alignment horizontal="right"/>
    </xf>
    <xf numFmtId="0" fontId="9" fillId="0" borderId="0" xfId="6" applyNumberFormat="1" applyFont="1" applyFill="1" applyBorder="1" applyAlignment="1">
      <alignment horizontal="right"/>
    </xf>
    <xf numFmtId="166" fontId="4" fillId="0" borderId="0" xfId="1" applyNumberFormat="1" applyFont="1" applyFill="1"/>
    <xf numFmtId="166" fontId="4" fillId="0" borderId="0" xfId="0" applyNumberFormat="1" applyFont="1" applyFill="1"/>
    <xf numFmtId="0" fontId="8" fillId="0" borderId="1" xfId="6" applyFont="1" applyFill="1" applyBorder="1" applyAlignment="1">
      <alignment horizontal="right"/>
    </xf>
    <xf numFmtId="171" fontId="8" fillId="0" borderId="0" xfId="6" applyNumberFormat="1" applyFont="1" applyFill="1" applyBorder="1" applyAlignment="1">
      <alignment horizontal="right" vertical="center"/>
    </xf>
    <xf numFmtId="171" fontId="8" fillId="0" borderId="4" xfId="6" applyNumberFormat="1" applyFont="1" applyFill="1" applyBorder="1" applyAlignment="1">
      <alignment horizontal="right" vertical="center"/>
    </xf>
    <xf numFmtId="0" fontId="8" fillId="0" borderId="2" xfId="6" quotePrefix="1" applyFont="1" applyFill="1" applyBorder="1"/>
    <xf numFmtId="166" fontId="8" fillId="0" borderId="4" xfId="6" applyNumberFormat="1" applyFont="1" applyFill="1" applyBorder="1" applyAlignment="1">
      <alignment horizontal="right"/>
    </xf>
    <xf numFmtId="166" fontId="8" fillId="0" borderId="4" xfId="6" applyNumberFormat="1" applyFont="1" applyFill="1" applyBorder="1"/>
    <xf numFmtId="0" fontId="33" fillId="0" borderId="0" xfId="0" applyFont="1"/>
    <xf numFmtId="2" fontId="0" fillId="0" borderId="0" xfId="0" applyNumberFormat="1"/>
    <xf numFmtId="9" fontId="0" fillId="0" borderId="0" xfId="3" applyNumberFormat="1" applyFont="1"/>
    <xf numFmtId="166" fontId="28" fillId="0" borderId="4" xfId="1" applyNumberFormat="1" applyFont="1" applyBorder="1"/>
    <xf numFmtId="172" fontId="0" fillId="0" borderId="0" xfId="0" applyNumberFormat="1"/>
    <xf numFmtId="9" fontId="8" fillId="0" borderId="4" xfId="3" quotePrefix="1" applyNumberFormat="1" applyFont="1" applyFill="1" applyBorder="1" applyAlignment="1">
      <alignment horizontal="right"/>
    </xf>
    <xf numFmtId="9" fontId="8" fillId="0" borderId="4" xfId="3" quotePrefix="1" applyFont="1" applyFill="1" applyBorder="1" applyAlignment="1">
      <alignment horizontal="right"/>
    </xf>
    <xf numFmtId="166" fontId="8" fillId="0" borderId="4" xfId="1" quotePrefix="1" applyNumberFormat="1" applyFont="1" applyFill="1" applyBorder="1" applyAlignment="1">
      <alignment horizontal="right"/>
    </xf>
    <xf numFmtId="0" fontId="8" fillId="0" borderId="6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34" fillId="0" borderId="0" xfId="6" applyFont="1" applyFill="1" applyBorder="1"/>
    <xf numFmtId="0" fontId="35" fillId="0" borderId="0" xfId="6" applyFont="1" applyFill="1" applyBorder="1"/>
    <xf numFmtId="0" fontId="35" fillId="0" borderId="0" xfId="0" applyFont="1" applyAlignment="1">
      <alignment horizontal="left"/>
    </xf>
    <xf numFmtId="168" fontId="19" fillId="0" borderId="1" xfId="0" applyNumberFormat="1" applyFont="1" applyFill="1" applyBorder="1"/>
    <xf numFmtId="166" fontId="4" fillId="0" borderId="0" xfId="1" applyNumberFormat="1" applyFont="1"/>
    <xf numFmtId="166" fontId="19" fillId="0" borderId="5" xfId="9" applyNumberFormat="1" applyFont="1" applyFill="1" applyBorder="1"/>
    <xf numFmtId="9" fontId="4" fillId="0" borderId="4" xfId="3" applyFont="1" applyBorder="1"/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6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8" fillId="0" borderId="4" xfId="6" applyNumberFormat="1" applyFont="1" applyFill="1" applyBorder="1" applyAlignment="1">
      <alignment horizontal="center"/>
    </xf>
    <xf numFmtId="171" fontId="8" fillId="0" borderId="3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171" fontId="8" fillId="0" borderId="0" xfId="6" applyNumberFormat="1" applyFont="1" applyFill="1" applyBorder="1" applyAlignment="1">
      <alignment horizontal="center"/>
    </xf>
    <xf numFmtId="171" fontId="8" fillId="0" borderId="7" xfId="6" applyNumberFormat="1" applyFont="1" applyFill="1" applyBorder="1" applyAlignment="1">
      <alignment horizontal="center" vertical="center"/>
    </xf>
    <xf numFmtId="171" fontId="8" fillId="0" borderId="4" xfId="6" applyNumberFormat="1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171" fontId="8" fillId="0" borderId="0" xfId="6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3">
    <cellStyle name="Comma" xfId="1" builtinId="3"/>
    <cellStyle name="Comma 10 10" xfId="8"/>
    <cellStyle name="Comma 17 2" xfId="9"/>
    <cellStyle name="Comma 8" xfId="7"/>
    <cellStyle name="Currency" xfId="2" builtinId="4"/>
    <cellStyle name="Currency 2" xfId="12"/>
    <cellStyle name="Hyperlink" xfId="4" builtinId="8"/>
    <cellStyle name="Normal" xfId="0" builtinId="0"/>
    <cellStyle name="Normal 2" xfId="6"/>
    <cellStyle name="Normal 3" xfId="10"/>
    <cellStyle name="Normal 4" xfId="5"/>
    <cellStyle name="Percent" xfId="3" builtinId="5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4:O44"/>
  <sheetViews>
    <sheetView showGridLines="0" topLeftCell="B1" workbookViewId="0">
      <selection activeCell="J13" sqref="J13"/>
    </sheetView>
  </sheetViews>
  <sheetFormatPr defaultRowHeight="15"/>
  <cols>
    <col min="3" max="3" width="82.7109375" customWidth="1"/>
    <col min="4" max="4" width="2.5703125" customWidth="1"/>
    <col min="5" max="5" width="5.5703125" customWidth="1"/>
    <col min="6" max="6" width="2.5703125" customWidth="1"/>
    <col min="7" max="7" width="10.7109375" customWidth="1"/>
    <col min="8" max="8" width="2.5703125" customWidth="1"/>
    <col min="9" max="9" width="10.7109375" customWidth="1"/>
    <col min="10" max="10" width="2.7109375" customWidth="1"/>
    <col min="11" max="11" width="10.7109375" customWidth="1"/>
    <col min="12" max="12" width="2.5703125" customWidth="1"/>
    <col min="13" max="13" width="10.7109375" customWidth="1"/>
    <col min="14" max="14" width="2.7109375" customWidth="1"/>
    <col min="15" max="15" width="10.7109375" customWidth="1"/>
  </cols>
  <sheetData>
    <row r="4" spans="1:15" ht="18.75">
      <c r="C4" s="262" t="s">
        <v>10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ht="19.5" thickBot="1">
      <c r="C5" s="16"/>
      <c r="D5" s="16"/>
      <c r="E5" s="16"/>
      <c r="F5" s="16"/>
      <c r="G5" s="17"/>
      <c r="H5" s="17"/>
      <c r="I5" s="18"/>
      <c r="J5" s="16"/>
      <c r="K5" s="16"/>
      <c r="L5" s="16"/>
      <c r="M5" s="16"/>
      <c r="N5" s="16"/>
      <c r="O5" s="12"/>
    </row>
    <row r="6" spans="1:15">
      <c r="C6" s="19"/>
      <c r="D6" s="19"/>
      <c r="E6" s="19"/>
      <c r="F6" s="19"/>
      <c r="G6" s="260" t="s">
        <v>11</v>
      </c>
      <c r="H6" s="260"/>
      <c r="I6" s="260"/>
      <c r="J6" s="19"/>
      <c r="K6" s="20"/>
      <c r="L6" s="19" t="s">
        <v>7</v>
      </c>
      <c r="M6" s="19"/>
      <c r="N6" s="19"/>
      <c r="O6" s="5" t="s">
        <v>142</v>
      </c>
    </row>
    <row r="7" spans="1:15">
      <c r="C7" s="19"/>
      <c r="D7" s="19"/>
      <c r="E7" s="21"/>
      <c r="F7" s="21"/>
      <c r="G7" s="261" t="s">
        <v>0</v>
      </c>
      <c r="H7" s="261"/>
      <c r="I7" s="261"/>
      <c r="J7" s="21"/>
      <c r="K7" s="22"/>
      <c r="L7" s="22" t="s">
        <v>0</v>
      </c>
      <c r="M7" s="22"/>
      <c r="N7" s="19"/>
      <c r="O7" s="65" t="s">
        <v>1</v>
      </c>
    </row>
    <row r="8" spans="1:15" ht="15.75" thickBot="1">
      <c r="C8" s="23" t="s">
        <v>12</v>
      </c>
      <c r="D8" s="24"/>
      <c r="E8" s="24" t="s">
        <v>13</v>
      </c>
      <c r="F8" s="25"/>
      <c r="G8" s="26">
        <v>2019</v>
      </c>
      <c r="H8" s="27"/>
      <c r="I8" s="26">
        <v>2018</v>
      </c>
      <c r="J8" s="25"/>
      <c r="K8" s="26">
        <v>2019</v>
      </c>
      <c r="L8" s="26"/>
      <c r="M8" s="26">
        <v>2018</v>
      </c>
      <c r="N8" s="29"/>
      <c r="O8" s="26">
        <v>2018</v>
      </c>
    </row>
    <row r="9" spans="1:15" ht="12" customHeight="1">
      <c r="C9" s="28"/>
      <c r="D9" s="25"/>
      <c r="E9" s="25"/>
      <c r="F9" s="25"/>
      <c r="G9" s="29"/>
      <c r="H9" s="25"/>
      <c r="I9" s="30"/>
      <c r="J9" s="25"/>
      <c r="K9" s="25"/>
      <c r="L9" s="25"/>
      <c r="M9" s="29"/>
      <c r="N9" s="29"/>
    </row>
    <row r="10" spans="1:15" ht="12" customHeight="1">
      <c r="A10" s="8"/>
      <c r="B10" s="8"/>
      <c r="C10" s="31" t="s">
        <v>14</v>
      </c>
      <c r="D10" s="31"/>
      <c r="E10" s="151">
        <v>2</v>
      </c>
      <c r="F10" s="32"/>
      <c r="G10" s="33">
        <v>129.30000000000001</v>
      </c>
      <c r="H10" s="34"/>
      <c r="I10" s="35">
        <v>201.34300000000002</v>
      </c>
      <c r="J10" s="36"/>
      <c r="K10" s="33">
        <v>129.30000000000001</v>
      </c>
      <c r="L10" s="36"/>
      <c r="M10" s="35">
        <v>201.34300000000002</v>
      </c>
      <c r="N10" s="34"/>
      <c r="O10" s="35">
        <v>874.29999999999984</v>
      </c>
    </row>
    <row r="11" spans="1:15" ht="12" customHeight="1">
      <c r="A11" s="8"/>
      <c r="B11" s="8"/>
      <c r="C11" s="32"/>
      <c r="D11" s="32"/>
      <c r="E11" s="151"/>
      <c r="F11" s="32"/>
      <c r="G11" s="37"/>
      <c r="H11" s="34"/>
      <c r="I11" s="34"/>
      <c r="J11" s="36"/>
      <c r="K11" s="36"/>
      <c r="L11" s="36"/>
      <c r="M11" s="36"/>
      <c r="N11" s="36"/>
      <c r="O11" s="36"/>
    </row>
    <row r="12" spans="1:15" ht="12" customHeight="1">
      <c r="A12" s="8"/>
      <c r="B12" s="8"/>
      <c r="C12" s="38" t="s">
        <v>15</v>
      </c>
      <c r="D12" s="38"/>
      <c r="E12" s="148">
        <v>3</v>
      </c>
      <c r="F12" s="36"/>
      <c r="G12" s="39">
        <v>-61.3</v>
      </c>
      <c r="H12" s="34"/>
      <c r="I12" s="40">
        <v>-85.714999999999989</v>
      </c>
      <c r="J12" s="36"/>
      <c r="K12" s="39">
        <v>-61.3</v>
      </c>
      <c r="L12" s="36"/>
      <c r="M12" s="39">
        <v>-85.714999999999989</v>
      </c>
      <c r="N12" s="39"/>
      <c r="O12" s="39">
        <v>-256</v>
      </c>
    </row>
    <row r="13" spans="1:15" ht="12" customHeight="1">
      <c r="A13" s="8"/>
      <c r="B13" s="8"/>
      <c r="C13" s="38" t="s">
        <v>16</v>
      </c>
      <c r="D13" s="38"/>
      <c r="E13" s="149">
        <v>3</v>
      </c>
      <c r="F13" s="36"/>
      <c r="G13" s="39">
        <v>-2.4</v>
      </c>
      <c r="H13" s="40"/>
      <c r="I13" s="40">
        <v>-2.8439999999999999</v>
      </c>
      <c r="J13" s="36"/>
      <c r="K13" s="39">
        <v>-2.4</v>
      </c>
      <c r="L13" s="36"/>
      <c r="M13" s="40">
        <v>-2.8439999999999999</v>
      </c>
      <c r="N13" s="40"/>
      <c r="O13" s="40">
        <v>-10.799999999999999</v>
      </c>
    </row>
    <row r="14" spans="1:15" ht="12" customHeight="1">
      <c r="A14" s="8"/>
      <c r="B14" s="8"/>
      <c r="C14" s="32" t="s">
        <v>17</v>
      </c>
      <c r="D14" s="32"/>
      <c r="E14" s="150">
        <v>3</v>
      </c>
      <c r="F14" s="36"/>
      <c r="G14" s="39">
        <v>-11.6</v>
      </c>
      <c r="H14" s="34"/>
      <c r="I14" s="40">
        <v>-16.895</v>
      </c>
      <c r="J14" s="36"/>
      <c r="K14" s="39">
        <v>-11.6</v>
      </c>
      <c r="L14" s="36"/>
      <c r="M14" s="40">
        <v>-16.895</v>
      </c>
      <c r="N14" s="40"/>
      <c r="O14" s="40">
        <v>-51.8</v>
      </c>
    </row>
    <row r="15" spans="1:15" ht="12" customHeight="1">
      <c r="A15" s="8"/>
      <c r="B15" s="8"/>
      <c r="C15" s="38" t="s">
        <v>18</v>
      </c>
      <c r="D15" s="38"/>
      <c r="E15" s="149">
        <v>4</v>
      </c>
      <c r="F15" s="36"/>
      <c r="G15" s="40">
        <v>-65.2</v>
      </c>
      <c r="H15" s="40"/>
      <c r="I15" s="40">
        <v>-68.3</v>
      </c>
      <c r="J15" s="36"/>
      <c r="K15" s="40">
        <v>-65.2</v>
      </c>
      <c r="L15" s="36"/>
      <c r="M15" s="120">
        <v>-68.3</v>
      </c>
      <c r="N15" s="40"/>
      <c r="O15" s="40">
        <v>-385.3</v>
      </c>
    </row>
    <row r="16" spans="1:15" ht="12" customHeight="1">
      <c r="A16" s="8"/>
      <c r="B16" s="8"/>
      <c r="C16" s="38" t="s">
        <v>19</v>
      </c>
      <c r="D16" s="38"/>
      <c r="E16" s="149">
        <v>4</v>
      </c>
      <c r="F16" s="36"/>
      <c r="G16" s="40">
        <v>-34.1</v>
      </c>
      <c r="H16" s="40"/>
      <c r="I16" s="40">
        <v>-38.734000000000002</v>
      </c>
      <c r="J16" s="36"/>
      <c r="K16" s="40">
        <v>-34.1</v>
      </c>
      <c r="L16" s="36"/>
      <c r="M16" s="40">
        <v>-38.734000000000002</v>
      </c>
      <c r="N16" s="40"/>
      <c r="O16" s="40">
        <v>-117.50000000000001</v>
      </c>
    </row>
    <row r="17" spans="1:15" ht="12" customHeight="1">
      <c r="A17" s="8"/>
      <c r="B17" s="8"/>
      <c r="C17" s="38" t="s">
        <v>20</v>
      </c>
      <c r="D17" s="38"/>
      <c r="E17" s="149">
        <v>4</v>
      </c>
      <c r="F17" s="36"/>
      <c r="G17" s="40">
        <v>0</v>
      </c>
      <c r="H17" s="40"/>
      <c r="I17" s="40">
        <v>0</v>
      </c>
      <c r="J17" s="36"/>
      <c r="K17" s="40">
        <v>0</v>
      </c>
      <c r="L17" s="36"/>
      <c r="M17" s="40">
        <v>0</v>
      </c>
      <c r="N17" s="40"/>
      <c r="O17" s="40">
        <v>0</v>
      </c>
    </row>
    <row r="18" spans="1:15" ht="12" customHeight="1">
      <c r="A18" s="8"/>
      <c r="B18" s="8"/>
      <c r="C18" s="38" t="s">
        <v>21</v>
      </c>
      <c r="D18" s="38"/>
      <c r="E18" s="149">
        <v>4</v>
      </c>
      <c r="F18" s="36"/>
      <c r="G18" s="39">
        <v>2.7677269999999998</v>
      </c>
      <c r="H18" s="40"/>
      <c r="I18" s="40">
        <v>3.8539999999999992</v>
      </c>
      <c r="J18" s="36"/>
      <c r="K18" s="39">
        <v>2.7677269999999998</v>
      </c>
      <c r="L18" s="36"/>
      <c r="M18" s="40">
        <v>3.8539999999999992</v>
      </c>
      <c r="N18" s="40"/>
      <c r="O18" s="40">
        <v>-13.499999999999998</v>
      </c>
    </row>
    <row r="19" spans="1:15" ht="12" customHeight="1">
      <c r="A19" s="8"/>
      <c r="B19" s="8"/>
      <c r="C19" s="41" t="s">
        <v>22</v>
      </c>
      <c r="D19" s="9"/>
      <c r="E19" s="150"/>
      <c r="F19" s="36"/>
      <c r="G19" s="42">
        <f>SUM(G12:G18)</f>
        <v>-171.83227299999999</v>
      </c>
      <c r="H19" s="34"/>
      <c r="I19" s="42">
        <f>SUM(I12:I18)</f>
        <v>-208.63399999999996</v>
      </c>
      <c r="J19" s="36"/>
      <c r="K19" s="42">
        <f>SUM(K12:K18)</f>
        <v>-171.83227299999999</v>
      </c>
      <c r="L19" s="36"/>
      <c r="M19" s="42">
        <f>SUM(M12:M18)</f>
        <v>-208.63399999999996</v>
      </c>
      <c r="N19" s="37"/>
      <c r="O19" s="42">
        <f>SUM(O12:O18)</f>
        <v>-834.90000000000009</v>
      </c>
    </row>
    <row r="20" spans="1:15" ht="12" customHeight="1">
      <c r="A20" s="8"/>
      <c r="B20" s="8"/>
      <c r="C20" s="32" t="s">
        <v>262</v>
      </c>
      <c r="D20" s="9"/>
      <c r="E20" s="151" t="s">
        <v>6</v>
      </c>
      <c r="F20" s="36"/>
      <c r="G20" s="37">
        <f>+G19+G10</f>
        <v>-42.532272999999975</v>
      </c>
      <c r="H20" s="34"/>
      <c r="I20" s="37">
        <f>+I19+I10</f>
        <v>-7.29099999999994</v>
      </c>
      <c r="J20" s="36"/>
      <c r="K20" s="37">
        <f>+K19+K10</f>
        <v>-42.532272999999975</v>
      </c>
      <c r="L20" s="36"/>
      <c r="M20" s="37">
        <f>+M19+M10</f>
        <v>-7.29099999999994</v>
      </c>
      <c r="N20" s="37"/>
      <c r="O20" s="37">
        <v>39.39999999999975</v>
      </c>
    </row>
    <row r="21" spans="1:15" ht="12" customHeight="1">
      <c r="A21" s="8"/>
      <c r="B21" s="8"/>
      <c r="C21" s="36" t="s">
        <v>23</v>
      </c>
      <c r="D21" s="36"/>
      <c r="E21" s="151">
        <v>5</v>
      </c>
      <c r="F21" s="36"/>
      <c r="G21" s="37">
        <v>-3.8</v>
      </c>
      <c r="H21" s="34"/>
      <c r="I21" s="34">
        <v>-3.5489999999999999</v>
      </c>
      <c r="J21" s="36"/>
      <c r="K21" s="37">
        <v>-3.8</v>
      </c>
      <c r="L21" s="36"/>
      <c r="M21" s="34">
        <v>-3.5489999999999999</v>
      </c>
      <c r="N21" s="34"/>
      <c r="O21" s="34">
        <v>-18.899999999999999</v>
      </c>
    </row>
    <row r="22" spans="1:15" ht="12" customHeight="1">
      <c r="A22" s="8"/>
      <c r="B22" s="8"/>
      <c r="C22" s="32" t="s">
        <v>24</v>
      </c>
      <c r="D22" s="36"/>
      <c r="E22" s="151">
        <v>6</v>
      </c>
      <c r="F22" s="36"/>
      <c r="G22" s="37">
        <v>-18.3</v>
      </c>
      <c r="H22" s="34"/>
      <c r="I22" s="34">
        <v>-15.757000000000001</v>
      </c>
      <c r="J22" s="36"/>
      <c r="K22" s="37">
        <v>-18.3</v>
      </c>
      <c r="L22" s="36"/>
      <c r="M22" s="34">
        <v>-15.757000000000001</v>
      </c>
      <c r="N22" s="34"/>
      <c r="O22" s="34">
        <v>-61.999999999999993</v>
      </c>
    </row>
    <row r="23" spans="1:15" ht="12" customHeight="1">
      <c r="A23" s="8"/>
      <c r="B23" s="8"/>
      <c r="C23" s="31" t="s">
        <v>25</v>
      </c>
      <c r="D23" s="36"/>
      <c r="E23" s="151">
        <v>7</v>
      </c>
      <c r="F23" s="36"/>
      <c r="G23" s="33">
        <v>0.1</v>
      </c>
      <c r="H23" s="34"/>
      <c r="I23" s="35">
        <v>-3.0140000000000002</v>
      </c>
      <c r="J23" s="36"/>
      <c r="K23" s="33">
        <v>0.1</v>
      </c>
      <c r="L23" s="36"/>
      <c r="M23" s="35">
        <v>-3.0140000000000002</v>
      </c>
      <c r="N23" s="34"/>
      <c r="O23" s="35">
        <v>-6.4</v>
      </c>
    </row>
    <row r="24" spans="1:15" ht="12" customHeight="1">
      <c r="A24" s="8"/>
      <c r="B24" s="8"/>
      <c r="C24" s="38" t="s">
        <v>263</v>
      </c>
      <c r="D24" s="9"/>
      <c r="E24" s="150"/>
      <c r="F24" s="36"/>
      <c r="G24" s="39">
        <f>SUM(G20:G23)</f>
        <v>-64.532272999999975</v>
      </c>
      <c r="H24" s="34"/>
      <c r="I24" s="39">
        <f>SUM(I20:I23)</f>
        <v>-29.61099999999994</v>
      </c>
      <c r="J24" s="36"/>
      <c r="K24" s="39">
        <f>SUM(K20:K23)</f>
        <v>-64.532272999999975</v>
      </c>
      <c r="L24" s="36"/>
      <c r="M24" s="39">
        <f>SUM(M20:M23)</f>
        <v>-29.61099999999994</v>
      </c>
      <c r="N24" s="39"/>
      <c r="O24" s="39">
        <f>SUM(O20:O23)</f>
        <v>-47.90000000000024</v>
      </c>
    </row>
    <row r="25" spans="1:15" ht="12" customHeight="1">
      <c r="A25" s="8"/>
      <c r="B25" s="8"/>
      <c r="C25" s="31" t="s">
        <v>27</v>
      </c>
      <c r="D25" s="36"/>
      <c r="E25" s="150">
        <v>8</v>
      </c>
      <c r="F25" s="36"/>
      <c r="G25" s="39">
        <v>-0.6</v>
      </c>
      <c r="H25" s="34"/>
      <c r="I25" s="40">
        <v>-10.4</v>
      </c>
      <c r="J25" s="36"/>
      <c r="K25" s="39">
        <v>-0.6</v>
      </c>
      <c r="L25" s="36"/>
      <c r="M25" s="34">
        <v>-10.4</v>
      </c>
      <c r="N25" s="34"/>
      <c r="O25" s="34">
        <v>-40</v>
      </c>
    </row>
    <row r="26" spans="1:15" ht="12" customHeight="1" thickBot="1">
      <c r="A26" s="8"/>
      <c r="B26" s="8"/>
      <c r="C26" s="44" t="s">
        <v>28</v>
      </c>
      <c r="D26" s="9"/>
      <c r="E26" s="152"/>
      <c r="F26" s="49"/>
      <c r="G26" s="46">
        <f>SUM(G24:G25)</f>
        <v>-65.132272999999969</v>
      </c>
      <c r="H26" s="47"/>
      <c r="I26" s="46">
        <f>SUM(I24:I25)</f>
        <v>-40.010999999999939</v>
      </c>
      <c r="J26" s="49"/>
      <c r="K26" s="48">
        <f>SUM(K24:K25)</f>
        <v>-65.132272999999969</v>
      </c>
      <c r="L26" s="49"/>
      <c r="M26" s="46">
        <f>SUM(M24:M25)</f>
        <v>-40.010999999999939</v>
      </c>
      <c r="N26" s="166"/>
      <c r="O26" s="46">
        <f>SUM(O24:O25)</f>
        <v>-87.900000000000233</v>
      </c>
    </row>
    <row r="27" spans="1:15" ht="12" customHeight="1">
      <c r="A27" s="8"/>
      <c r="B27" s="8"/>
      <c r="C27" s="45"/>
      <c r="D27" s="49"/>
      <c r="E27" s="152"/>
      <c r="F27" s="49"/>
      <c r="G27" s="50"/>
      <c r="H27" s="47"/>
      <c r="I27" s="47"/>
      <c r="J27" s="49"/>
      <c r="K27" s="49"/>
      <c r="L27" s="49"/>
      <c r="M27" s="49"/>
      <c r="N27" s="49"/>
      <c r="O27" s="49"/>
    </row>
    <row r="28" spans="1:15" ht="12" customHeight="1">
      <c r="A28" s="8"/>
      <c r="B28" s="8"/>
      <c r="C28" s="51" t="s">
        <v>29</v>
      </c>
      <c r="D28" s="36"/>
      <c r="E28" s="149"/>
      <c r="F28" s="36"/>
      <c r="G28" s="39"/>
      <c r="H28" s="40"/>
      <c r="I28" s="40"/>
      <c r="J28" s="36"/>
      <c r="K28" s="36"/>
      <c r="L28" s="36"/>
      <c r="M28" s="36"/>
      <c r="N28" s="36"/>
      <c r="O28" s="36"/>
    </row>
    <row r="29" spans="1:15" ht="12" customHeight="1">
      <c r="A29" s="8"/>
      <c r="B29" s="8"/>
      <c r="C29" s="38" t="s">
        <v>30</v>
      </c>
      <c r="D29" s="9"/>
      <c r="E29" s="149">
        <v>13</v>
      </c>
      <c r="F29" s="36"/>
      <c r="G29" s="39">
        <f>+Notes!H263</f>
        <v>-7.1</v>
      </c>
      <c r="H29" s="40"/>
      <c r="I29" s="39">
        <v>0.2</v>
      </c>
      <c r="J29" s="36"/>
      <c r="K29" s="39">
        <f>+Notes!K263</f>
        <v>-7.1</v>
      </c>
      <c r="L29" s="36"/>
      <c r="M29" s="40">
        <v>0.2</v>
      </c>
      <c r="N29" s="40"/>
      <c r="O29" s="40">
        <v>11.6</v>
      </c>
    </row>
    <row r="30" spans="1:15" ht="12" customHeight="1">
      <c r="A30" s="8"/>
      <c r="B30" s="8"/>
      <c r="C30" s="38" t="s">
        <v>31</v>
      </c>
      <c r="D30" s="9"/>
      <c r="E30" s="149">
        <v>13</v>
      </c>
      <c r="F30" s="36"/>
      <c r="G30" s="39">
        <f>+Notes!H266</f>
        <v>2.6</v>
      </c>
      <c r="H30" s="40"/>
      <c r="I30" s="40">
        <v>2.2000000000000002</v>
      </c>
      <c r="J30" s="36"/>
      <c r="K30" s="39">
        <f>+Notes!K266</f>
        <v>2.6</v>
      </c>
      <c r="L30" s="36"/>
      <c r="M30" s="40">
        <v>2.2000000000000002</v>
      </c>
      <c r="N30" s="40"/>
      <c r="O30" s="40">
        <v>-4.8000000000000007</v>
      </c>
    </row>
    <row r="31" spans="1:15" ht="12" customHeight="1">
      <c r="A31" s="8"/>
      <c r="B31" s="8"/>
      <c r="C31" s="52" t="s">
        <v>225</v>
      </c>
      <c r="D31" s="36"/>
      <c r="E31" s="149"/>
      <c r="F31" s="36"/>
      <c r="G31" s="42">
        <f>SUM(G29:G30)</f>
        <v>-4.5</v>
      </c>
      <c r="H31" s="40"/>
      <c r="I31" s="42">
        <f>SUM(I29:I30)</f>
        <v>2.4000000000000004</v>
      </c>
      <c r="J31" s="36"/>
      <c r="K31" s="42">
        <f>SUM(K29:K30)</f>
        <v>-4.5</v>
      </c>
      <c r="L31" s="36"/>
      <c r="M31" s="42">
        <f>SUM(M29:M30)</f>
        <v>2.4000000000000004</v>
      </c>
      <c r="N31" s="37"/>
      <c r="O31" s="42">
        <f>SUM(O29:O30)</f>
        <v>6.7999999999999989</v>
      </c>
    </row>
    <row r="32" spans="1:15" ht="12" customHeight="1" thickBot="1">
      <c r="A32" s="8"/>
      <c r="B32" s="8"/>
      <c r="C32" s="44" t="s">
        <v>226</v>
      </c>
      <c r="D32" s="49"/>
      <c r="E32" s="152"/>
      <c r="F32" s="49"/>
      <c r="G32" s="46">
        <f>+G31+G26</f>
        <v>-69.632272999999969</v>
      </c>
      <c r="H32" s="47"/>
      <c r="I32" s="46">
        <f>+I31+I26</f>
        <v>-37.61099999999994</v>
      </c>
      <c r="J32" s="49"/>
      <c r="K32" s="46">
        <f>+K31+K26</f>
        <v>-69.632272999999969</v>
      </c>
      <c r="L32" s="49"/>
      <c r="M32" s="46">
        <f>+M31+M26</f>
        <v>-37.61099999999994</v>
      </c>
      <c r="N32" s="166"/>
      <c r="O32" s="46">
        <f>+O31+O26</f>
        <v>-81.100000000000236</v>
      </c>
    </row>
    <row r="33" spans="1:15" ht="12" customHeight="1">
      <c r="A33" s="8"/>
      <c r="B33" s="8"/>
      <c r="C33" s="53"/>
      <c r="D33" s="54"/>
      <c r="E33" s="153"/>
      <c r="F33" s="54"/>
      <c r="G33" s="56"/>
      <c r="H33" s="57"/>
      <c r="I33" s="58"/>
      <c r="J33" s="54"/>
      <c r="K33" s="54"/>
      <c r="L33" s="54"/>
      <c r="M33" s="54"/>
      <c r="N33" s="54"/>
      <c r="O33" s="54"/>
    </row>
    <row r="34" spans="1:15" ht="12" customHeight="1">
      <c r="A34" s="8"/>
      <c r="B34" s="8"/>
      <c r="C34" s="55" t="s">
        <v>32</v>
      </c>
      <c r="D34" s="59"/>
      <c r="E34" s="153"/>
      <c r="F34" s="54"/>
      <c r="G34" s="56"/>
      <c r="H34" s="57"/>
      <c r="I34" s="58"/>
      <c r="J34" s="54"/>
      <c r="K34" s="54"/>
      <c r="L34" s="54"/>
      <c r="M34" s="54"/>
      <c r="N34" s="54"/>
      <c r="O34" s="54"/>
    </row>
    <row r="35" spans="1:15" ht="12" customHeight="1">
      <c r="A35" s="8"/>
      <c r="B35" s="8"/>
      <c r="C35" s="36" t="s">
        <v>33</v>
      </c>
      <c r="D35" s="9"/>
      <c r="E35" s="149">
        <v>12</v>
      </c>
      <c r="F35" s="54"/>
      <c r="G35" s="231">
        <f>+G26*1000000/Notes!H249</f>
        <v>-0.19129436537689168</v>
      </c>
      <c r="H35" s="154"/>
      <c r="I35" s="154">
        <v>-0.12</v>
      </c>
      <c r="J35" s="155" t="s">
        <v>6</v>
      </c>
      <c r="K35" s="155">
        <f>+G35</f>
        <v>-0.19129436537689168</v>
      </c>
      <c r="L35" s="155"/>
      <c r="M35" s="154">
        <v>-0.12</v>
      </c>
      <c r="N35" s="154"/>
      <c r="O35" s="154">
        <v>-0.26</v>
      </c>
    </row>
    <row r="36" spans="1:15">
      <c r="A36" s="8"/>
      <c r="B36" s="8"/>
      <c r="G36" s="205"/>
    </row>
    <row r="37" spans="1:15">
      <c r="A37" s="8"/>
      <c r="B37" s="8"/>
    </row>
    <row r="38" spans="1:15">
      <c r="A38" s="8"/>
      <c r="B38" s="8"/>
    </row>
    <row r="42" spans="1:15">
      <c r="C42" s="3"/>
    </row>
    <row r="43" spans="1:15">
      <c r="C43" s="3"/>
    </row>
    <row r="44" spans="1:15">
      <c r="C44" s="218"/>
    </row>
  </sheetData>
  <mergeCells count="3">
    <mergeCell ref="G6:I6"/>
    <mergeCell ref="G7:I7"/>
    <mergeCell ref="C4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L47"/>
  <sheetViews>
    <sheetView showGridLines="0" workbookViewId="0">
      <selection activeCell="H9" sqref="H9"/>
    </sheetView>
  </sheetViews>
  <sheetFormatPr defaultRowHeight="15"/>
  <cols>
    <col min="3" max="3" width="77.7109375" customWidth="1"/>
    <col min="4" max="5" width="2.5703125" customWidth="1"/>
    <col min="6" max="6" width="5.5703125" customWidth="1"/>
    <col min="7" max="7" width="2.5703125" customWidth="1"/>
    <col min="8" max="8" width="10.7109375" customWidth="1"/>
    <col min="9" max="9" width="5.5703125" customWidth="1"/>
    <col min="10" max="10" width="10.7109375" customWidth="1"/>
    <col min="11" max="11" width="2.7109375" customWidth="1"/>
    <col min="12" max="12" width="10.7109375" customWidth="1"/>
  </cols>
  <sheetData>
    <row r="2" spans="3:12" ht="18.75">
      <c r="C2" s="263" t="s">
        <v>140</v>
      </c>
      <c r="D2" s="263"/>
      <c r="E2" s="263"/>
      <c r="F2" s="263"/>
      <c r="G2" s="263"/>
      <c r="H2" s="263"/>
      <c r="I2" s="263"/>
      <c r="J2" s="263"/>
      <c r="K2" s="263"/>
      <c r="L2" s="263"/>
    </row>
    <row r="3" spans="3:12" ht="12" customHeight="1" thickBot="1">
      <c r="C3" s="16"/>
      <c r="D3" s="16"/>
      <c r="E3" s="16"/>
      <c r="F3" s="16"/>
      <c r="G3" s="17"/>
      <c r="H3" s="18"/>
      <c r="I3" s="26"/>
      <c r="J3" s="25"/>
      <c r="K3" s="172"/>
      <c r="L3" s="167"/>
    </row>
    <row r="4" spans="3:12" ht="12" customHeight="1">
      <c r="C4" s="25"/>
      <c r="D4" s="25"/>
      <c r="E4" s="81"/>
      <c r="F4" s="25"/>
      <c r="G4" s="81"/>
      <c r="H4" s="82" t="s">
        <v>0</v>
      </c>
      <c r="I4" s="251"/>
      <c r="J4" s="82" t="s">
        <v>0</v>
      </c>
      <c r="K4" s="167"/>
      <c r="L4" s="82" t="s">
        <v>1</v>
      </c>
    </row>
    <row r="5" spans="3:12" ht="12" customHeight="1" thickBot="1">
      <c r="C5" s="83" t="s">
        <v>12</v>
      </c>
      <c r="D5" s="24"/>
      <c r="E5" s="81"/>
      <c r="F5" s="24" t="s">
        <v>13</v>
      </c>
      <c r="G5" s="81"/>
      <c r="H5" s="26">
        <v>2019</v>
      </c>
      <c r="I5" s="252"/>
      <c r="J5" s="26">
        <v>2018</v>
      </c>
      <c r="K5" s="167"/>
      <c r="L5" s="26">
        <v>2018</v>
      </c>
    </row>
    <row r="6" spans="3:12" ht="12" customHeight="1">
      <c r="C6" s="25"/>
      <c r="D6" s="25"/>
      <c r="E6" s="81"/>
      <c r="F6" s="25"/>
      <c r="G6" s="81"/>
      <c r="H6" s="29"/>
      <c r="I6" s="87"/>
      <c r="J6" s="87"/>
      <c r="K6" s="167"/>
      <c r="L6" s="167"/>
    </row>
    <row r="7" spans="3:12" ht="12" customHeight="1">
      <c r="C7" s="125" t="s">
        <v>44</v>
      </c>
      <c r="D7" s="84"/>
      <c r="E7" s="156"/>
      <c r="F7" s="157"/>
      <c r="G7" s="85"/>
      <c r="H7" s="86"/>
      <c r="I7" s="89"/>
      <c r="J7" s="87"/>
      <c r="K7" s="167"/>
      <c r="L7" s="167"/>
    </row>
    <row r="8" spans="3:12" ht="12" customHeight="1">
      <c r="C8" s="87" t="s">
        <v>45</v>
      </c>
      <c r="D8" s="88"/>
      <c r="E8" s="89"/>
      <c r="F8" s="158">
        <v>11</v>
      </c>
      <c r="G8" s="88"/>
      <c r="H8" s="34">
        <v>90.4</v>
      </c>
      <c r="I8" s="168"/>
      <c r="J8" s="40">
        <v>38.429000000000002</v>
      </c>
      <c r="K8" s="167"/>
      <c r="L8" s="40">
        <v>74.5</v>
      </c>
    </row>
    <row r="9" spans="3:12" ht="12" customHeight="1">
      <c r="C9" s="88" t="s">
        <v>46</v>
      </c>
      <c r="D9" s="88"/>
      <c r="E9" s="89"/>
      <c r="F9" s="158">
        <v>11</v>
      </c>
      <c r="G9" s="88"/>
      <c r="H9" s="34">
        <v>3.4</v>
      </c>
      <c r="I9" s="168"/>
      <c r="J9" s="40">
        <v>4.3639999999999999</v>
      </c>
      <c r="K9" s="167"/>
      <c r="L9" s="40">
        <v>4.3</v>
      </c>
    </row>
    <row r="10" spans="3:12" ht="12" customHeight="1">
      <c r="C10" s="88" t="s">
        <v>47</v>
      </c>
      <c r="D10" s="88"/>
      <c r="E10" s="89"/>
      <c r="F10" s="29"/>
      <c r="G10" s="88"/>
      <c r="H10" s="34">
        <v>74.400000000000006</v>
      </c>
      <c r="I10" s="168"/>
      <c r="J10" s="40">
        <v>134.387</v>
      </c>
      <c r="K10" s="167"/>
      <c r="L10" s="40">
        <v>160.30000000000001</v>
      </c>
    </row>
    <row r="11" spans="3:12" ht="12" customHeight="1">
      <c r="C11" s="88" t="s">
        <v>48</v>
      </c>
      <c r="D11" s="88"/>
      <c r="E11" s="89"/>
      <c r="F11" s="29"/>
      <c r="G11" s="88"/>
      <c r="H11" s="34">
        <v>61.2</v>
      </c>
      <c r="I11" s="168"/>
      <c r="J11" s="40">
        <v>92.992000000000004</v>
      </c>
      <c r="K11" s="167"/>
      <c r="L11" s="40">
        <v>61.1</v>
      </c>
    </row>
    <row r="12" spans="3:12" ht="12" customHeight="1">
      <c r="C12" s="89" t="s">
        <v>49</v>
      </c>
      <c r="D12" s="88"/>
      <c r="E12" s="89"/>
      <c r="F12" s="29"/>
      <c r="G12" s="88"/>
      <c r="H12" s="34">
        <v>68.2</v>
      </c>
      <c r="I12" s="168"/>
      <c r="J12" s="40">
        <v>74.173000000000002</v>
      </c>
      <c r="K12" s="167"/>
      <c r="L12" s="40">
        <v>64.8</v>
      </c>
    </row>
    <row r="13" spans="3:12" ht="12" customHeight="1">
      <c r="C13" s="90" t="s">
        <v>264</v>
      </c>
      <c r="D13" s="91"/>
      <c r="E13" s="87"/>
      <c r="F13" s="29"/>
      <c r="G13" s="81"/>
      <c r="H13" s="43">
        <f>SUM(H8:H12)</f>
        <v>297.60000000000002</v>
      </c>
      <c r="I13" s="168"/>
      <c r="J13" s="43">
        <f>SUM(J8:J12)</f>
        <v>344.34500000000003</v>
      </c>
      <c r="K13" s="167"/>
      <c r="L13" s="43">
        <f>SUM(L8:L12)</f>
        <v>365.00000000000006</v>
      </c>
    </row>
    <row r="14" spans="3:12" ht="12" customHeight="1">
      <c r="C14" s="87" t="s">
        <v>50</v>
      </c>
      <c r="D14" s="88"/>
      <c r="E14" s="89"/>
      <c r="F14" s="29">
        <v>9</v>
      </c>
      <c r="G14" s="88"/>
      <c r="H14" s="34">
        <v>1225.7</v>
      </c>
      <c r="I14" s="168"/>
      <c r="J14" s="40">
        <v>1251.4770000000001</v>
      </c>
      <c r="K14" s="167"/>
      <c r="L14" s="40">
        <v>1062.2</v>
      </c>
    </row>
    <row r="15" spans="3:12" ht="12" customHeight="1">
      <c r="C15" s="87" t="s">
        <v>51</v>
      </c>
      <c r="D15" s="88"/>
      <c r="E15" s="89"/>
      <c r="F15" s="29">
        <v>10</v>
      </c>
      <c r="G15" s="88"/>
      <c r="H15" s="34">
        <v>675</v>
      </c>
      <c r="I15" s="168"/>
      <c r="J15" s="40">
        <v>671.67399999999998</v>
      </c>
      <c r="K15" s="167"/>
      <c r="L15" s="40">
        <v>654.6</v>
      </c>
    </row>
    <row r="16" spans="3:12" ht="12" customHeight="1">
      <c r="C16" s="87" t="s">
        <v>46</v>
      </c>
      <c r="D16" s="88"/>
      <c r="E16" s="89"/>
      <c r="F16" s="158">
        <v>11</v>
      </c>
      <c r="G16" s="88"/>
      <c r="H16" s="34">
        <v>38.700000000000003</v>
      </c>
      <c r="I16" s="168"/>
      <c r="J16" s="40">
        <v>37.991999999999997</v>
      </c>
      <c r="K16" s="167"/>
      <c r="L16" s="40">
        <v>38.9</v>
      </c>
    </row>
    <row r="17" spans="1:12" ht="12" customHeight="1">
      <c r="C17" s="87" t="s">
        <v>221</v>
      </c>
      <c r="D17" s="88"/>
      <c r="E17" s="89"/>
      <c r="F17" s="29"/>
      <c r="G17" s="88"/>
      <c r="H17" s="34">
        <v>64.2</v>
      </c>
      <c r="I17" s="168"/>
      <c r="J17" s="40">
        <v>75.441999999999993</v>
      </c>
      <c r="K17" s="167"/>
      <c r="L17" s="40">
        <v>66.599999999999994</v>
      </c>
    </row>
    <row r="18" spans="1:12" ht="12" customHeight="1">
      <c r="C18" s="92" t="s">
        <v>52</v>
      </c>
      <c r="D18" s="93"/>
      <c r="E18" s="89"/>
      <c r="F18" s="29"/>
      <c r="G18" s="88"/>
      <c r="H18" s="34">
        <v>105.6</v>
      </c>
      <c r="I18" s="168"/>
      <c r="J18" s="35">
        <v>121.01</v>
      </c>
      <c r="K18" s="167"/>
      <c r="L18" s="35">
        <v>106.7</v>
      </c>
    </row>
    <row r="19" spans="1:12" ht="12" customHeight="1">
      <c r="C19" s="90" t="s">
        <v>265</v>
      </c>
      <c r="D19" s="91"/>
      <c r="E19" s="87"/>
      <c r="F19" s="29"/>
      <c r="G19" s="81"/>
      <c r="H19" s="43">
        <f>SUM(H14:H18)</f>
        <v>2109.2000000000003</v>
      </c>
      <c r="I19" s="168"/>
      <c r="J19" s="43">
        <f>SUM(J14:J18)</f>
        <v>2157.5950000000003</v>
      </c>
      <c r="K19" s="167"/>
      <c r="L19" s="43">
        <f>SUM(L14:L18)</f>
        <v>1929.0000000000002</v>
      </c>
    </row>
    <row r="20" spans="1:12" ht="12" customHeight="1">
      <c r="C20" s="87"/>
      <c r="D20" s="94"/>
      <c r="E20" s="87"/>
      <c r="F20" s="29"/>
      <c r="G20" s="87"/>
      <c r="H20" s="34"/>
      <c r="I20" s="169"/>
      <c r="J20" s="34"/>
      <c r="K20" s="167"/>
      <c r="L20" s="34"/>
    </row>
    <row r="21" spans="1:12" ht="12" customHeight="1">
      <c r="C21" s="90" t="s">
        <v>53</v>
      </c>
      <c r="D21" s="91"/>
      <c r="E21" s="87"/>
      <c r="F21" s="29">
        <v>9</v>
      </c>
      <c r="G21" s="81"/>
      <c r="H21" s="43">
        <v>90.8</v>
      </c>
      <c r="I21" s="168"/>
      <c r="J21" s="43">
        <v>0</v>
      </c>
      <c r="K21" s="167"/>
      <c r="L21" s="43">
        <v>90.8</v>
      </c>
    </row>
    <row r="22" spans="1:12" ht="12" customHeight="1" thickBot="1">
      <c r="C22" s="126"/>
      <c r="D22" s="172"/>
      <c r="E22" s="87"/>
      <c r="F22" s="29"/>
      <c r="G22" s="81"/>
      <c r="H22" s="34"/>
      <c r="I22" s="168"/>
      <c r="J22" s="34"/>
      <c r="K22" s="167"/>
      <c r="L22" s="34"/>
    </row>
    <row r="23" spans="1:12" ht="12" customHeight="1" thickBot="1">
      <c r="A23" s="8"/>
      <c r="C23" s="95" t="s">
        <v>93</v>
      </c>
      <c r="D23" s="95"/>
      <c r="E23" s="159"/>
      <c r="F23" s="157"/>
      <c r="G23" s="96"/>
      <c r="H23" s="97">
        <f>+H21+H19+H13</f>
        <v>2497.6000000000004</v>
      </c>
      <c r="I23" s="170"/>
      <c r="J23" s="97">
        <f>+J21+J19+J13</f>
        <v>2501.9400000000005</v>
      </c>
      <c r="K23" s="167"/>
      <c r="L23" s="97">
        <f>+L21+L19+L13</f>
        <v>2384.8000000000002</v>
      </c>
    </row>
    <row r="24" spans="1:12" ht="12" customHeight="1">
      <c r="A24" s="8"/>
      <c r="C24" s="87"/>
      <c r="D24" s="88"/>
      <c r="E24" s="89"/>
      <c r="F24" s="29"/>
      <c r="G24" s="88"/>
      <c r="H24" s="98"/>
      <c r="I24" s="168"/>
      <c r="J24" s="168"/>
      <c r="K24" s="167"/>
      <c r="L24" s="168"/>
    </row>
    <row r="25" spans="1:12" ht="12" customHeight="1">
      <c r="A25" s="8"/>
      <c r="C25" s="127" t="s">
        <v>54</v>
      </c>
      <c r="D25" s="88"/>
      <c r="E25" s="89"/>
      <c r="F25" s="160"/>
      <c r="G25" s="88"/>
      <c r="H25" s="40"/>
      <c r="I25" s="168"/>
      <c r="J25" s="168"/>
      <c r="K25" s="167"/>
      <c r="L25" s="168"/>
    </row>
    <row r="26" spans="1:12" ht="12" customHeight="1">
      <c r="A26" s="8"/>
      <c r="C26" s="89" t="s">
        <v>278</v>
      </c>
      <c r="D26" s="88"/>
      <c r="E26" s="89"/>
      <c r="F26" s="161">
        <v>11</v>
      </c>
      <c r="G26" s="88"/>
      <c r="H26" s="40">
        <v>51.2</v>
      </c>
      <c r="I26" s="168"/>
      <c r="J26" s="40">
        <v>77.2</v>
      </c>
      <c r="K26" s="167"/>
      <c r="L26" s="40">
        <v>51.2</v>
      </c>
    </row>
    <row r="27" spans="1:12" ht="12" customHeight="1">
      <c r="A27" s="8"/>
      <c r="C27" s="89" t="s">
        <v>234</v>
      </c>
      <c r="D27" s="88"/>
      <c r="E27" s="89"/>
      <c r="F27" s="161">
        <v>11</v>
      </c>
      <c r="G27" s="88"/>
      <c r="H27" s="40">
        <v>46.5</v>
      </c>
      <c r="I27" s="168"/>
      <c r="J27" s="40">
        <v>0.2</v>
      </c>
      <c r="K27" s="167"/>
      <c r="L27" s="40">
        <v>3.2</v>
      </c>
    </row>
    <row r="28" spans="1:12" ht="12" customHeight="1">
      <c r="A28" s="8"/>
      <c r="C28" s="88" t="s">
        <v>55</v>
      </c>
      <c r="D28" s="88"/>
      <c r="E28" s="89"/>
      <c r="F28" s="160"/>
      <c r="G28" s="88"/>
      <c r="H28" s="40">
        <v>51</v>
      </c>
      <c r="I28" s="168"/>
      <c r="J28" s="40">
        <v>60.232999999999997</v>
      </c>
      <c r="K28" s="167"/>
      <c r="L28" s="40">
        <v>67</v>
      </c>
    </row>
    <row r="29" spans="1:12" ht="12" customHeight="1">
      <c r="A29" s="8"/>
      <c r="C29" s="88" t="s">
        <v>56</v>
      </c>
      <c r="D29" s="88"/>
      <c r="E29" s="89"/>
      <c r="F29" s="160"/>
      <c r="G29" s="88"/>
      <c r="H29" s="40">
        <v>157.69999999999999</v>
      </c>
      <c r="I29" s="168"/>
      <c r="J29" s="40">
        <v>136.15199999999999</v>
      </c>
      <c r="K29" s="167"/>
      <c r="L29" s="40">
        <v>110.6</v>
      </c>
    </row>
    <row r="30" spans="1:12" ht="12" customHeight="1">
      <c r="A30" s="8"/>
      <c r="C30" s="89" t="s">
        <v>57</v>
      </c>
      <c r="D30" s="89"/>
      <c r="E30" s="89"/>
      <c r="F30" s="160"/>
      <c r="G30" s="89"/>
      <c r="H30" s="40">
        <v>177.1</v>
      </c>
      <c r="I30" s="168"/>
      <c r="J30" s="40">
        <v>197.2</v>
      </c>
      <c r="K30" s="167"/>
      <c r="L30" s="40">
        <v>160.6</v>
      </c>
    </row>
    <row r="31" spans="1:12" ht="12" customHeight="1">
      <c r="A31" s="8"/>
      <c r="C31" s="81" t="s">
        <v>58</v>
      </c>
      <c r="D31" s="81"/>
      <c r="E31" s="87"/>
      <c r="F31" s="29"/>
      <c r="G31" s="81"/>
      <c r="H31" s="34">
        <v>13.7</v>
      </c>
      <c r="I31" s="168"/>
      <c r="J31" s="40">
        <v>26.071000000000002</v>
      </c>
      <c r="K31" s="167"/>
      <c r="L31" s="40">
        <v>32.5</v>
      </c>
    </row>
    <row r="32" spans="1:12" ht="12" customHeight="1">
      <c r="A32" s="8"/>
      <c r="C32" s="91" t="s">
        <v>266</v>
      </c>
      <c r="D32" s="91"/>
      <c r="E32" s="89"/>
      <c r="F32" s="29"/>
      <c r="G32" s="88"/>
      <c r="H32" s="43">
        <f>SUM(H26:H31)</f>
        <v>497.2</v>
      </c>
      <c r="I32" s="168"/>
      <c r="J32" s="43">
        <f>SUM(J26:J31)</f>
        <v>497.05599999999998</v>
      </c>
      <c r="K32" s="167"/>
      <c r="L32" s="43">
        <f>SUM(L26:L31)</f>
        <v>425.1</v>
      </c>
    </row>
    <row r="33" spans="1:12" ht="12" customHeight="1">
      <c r="A33" s="8"/>
      <c r="C33" s="89" t="s">
        <v>278</v>
      </c>
      <c r="D33" s="88"/>
      <c r="E33" s="89"/>
      <c r="F33" s="158">
        <v>11</v>
      </c>
      <c r="G33" s="88"/>
      <c r="H33" s="40">
        <v>1123</v>
      </c>
      <c r="I33" s="40"/>
      <c r="J33" s="40">
        <v>1139.2</v>
      </c>
      <c r="K33" s="40"/>
      <c r="L33" s="40">
        <v>1164.7</v>
      </c>
    </row>
    <row r="34" spans="1:12" ht="12" customHeight="1">
      <c r="A34" s="8"/>
      <c r="C34" s="89" t="s">
        <v>234</v>
      </c>
      <c r="F34" s="158">
        <v>11</v>
      </c>
      <c r="H34" s="40">
        <v>184.7</v>
      </c>
      <c r="I34" s="40"/>
      <c r="J34" s="40">
        <v>0</v>
      </c>
      <c r="K34" s="40"/>
      <c r="L34" s="40">
        <v>0</v>
      </c>
    </row>
    <row r="35" spans="1:12" ht="12" customHeight="1">
      <c r="A35" s="8"/>
      <c r="C35" s="89" t="s">
        <v>59</v>
      </c>
      <c r="D35" s="89"/>
      <c r="E35" s="89"/>
      <c r="F35" s="29"/>
      <c r="G35" s="88"/>
      <c r="H35" s="40">
        <v>0.8</v>
      </c>
      <c r="I35" s="168"/>
      <c r="J35" s="40">
        <v>0.78700000000000003</v>
      </c>
      <c r="K35" s="167"/>
      <c r="L35" s="40">
        <v>0.8</v>
      </c>
    </row>
    <row r="36" spans="1:12" ht="12" customHeight="1">
      <c r="C36" s="88" t="s">
        <v>222</v>
      </c>
      <c r="D36" s="88"/>
      <c r="E36" s="89"/>
      <c r="F36" s="29"/>
      <c r="G36" s="88"/>
      <c r="H36" s="40">
        <v>48.4</v>
      </c>
      <c r="I36" s="168"/>
      <c r="J36" s="40">
        <v>97.679000000000002</v>
      </c>
      <c r="K36" s="167"/>
      <c r="L36" s="40">
        <v>72.400000000000006</v>
      </c>
    </row>
    <row r="37" spans="1:12" ht="12" customHeight="1">
      <c r="C37" s="90" t="s">
        <v>267</v>
      </c>
      <c r="D37" s="91"/>
      <c r="E37" s="89"/>
      <c r="F37" s="29"/>
      <c r="G37" s="88"/>
      <c r="H37" s="43">
        <f>SUM(H33:H36)</f>
        <v>1356.9</v>
      </c>
      <c r="I37" s="168"/>
      <c r="J37" s="43">
        <f>SUM(J33:J36)</f>
        <v>1237.6660000000002</v>
      </c>
      <c r="K37" s="167"/>
      <c r="L37" s="43">
        <f>SUM(L33:L36)</f>
        <v>1237.9000000000001</v>
      </c>
    </row>
    <row r="38" spans="1:12" ht="12" customHeight="1">
      <c r="C38" s="81"/>
      <c r="D38" s="81"/>
      <c r="E38" s="89"/>
      <c r="F38" s="29"/>
      <c r="G38" s="88"/>
      <c r="H38" s="34"/>
      <c r="I38" s="168"/>
      <c r="J38" s="34"/>
      <c r="K38" s="167"/>
      <c r="L38" s="34"/>
    </row>
    <row r="39" spans="1:12" ht="12" customHeight="1">
      <c r="C39" s="87" t="s">
        <v>60</v>
      </c>
      <c r="D39" s="87"/>
      <c r="E39" s="89"/>
      <c r="F39" s="29"/>
      <c r="G39" s="88"/>
    </row>
    <row r="40" spans="1:12" ht="12" customHeight="1">
      <c r="C40" s="87" t="s">
        <v>61</v>
      </c>
      <c r="D40" s="87"/>
      <c r="E40" s="89"/>
      <c r="F40" s="29"/>
      <c r="G40" s="88"/>
      <c r="H40" s="34">
        <f>+Equity!E23</f>
        <v>138.5</v>
      </c>
      <c r="I40" s="168"/>
      <c r="J40" s="34">
        <v>138.5</v>
      </c>
      <c r="K40" s="167"/>
      <c r="L40" s="34">
        <v>138.5</v>
      </c>
    </row>
    <row r="41" spans="1:12" ht="12" customHeight="1">
      <c r="C41" s="92" t="s">
        <v>62</v>
      </c>
      <c r="D41" s="92"/>
      <c r="E41" s="89"/>
      <c r="F41" s="29"/>
      <c r="G41" s="89"/>
      <c r="H41" s="35">
        <f>+Equity!I23</f>
        <v>850.9</v>
      </c>
      <c r="I41" s="168"/>
      <c r="J41" s="35">
        <v>851.4</v>
      </c>
      <c r="K41" s="167"/>
      <c r="L41" s="35">
        <v>850.1</v>
      </c>
    </row>
    <row r="42" spans="1:12" ht="12" customHeight="1">
      <c r="C42" s="87" t="s">
        <v>63</v>
      </c>
      <c r="D42" s="87"/>
      <c r="E42" s="89"/>
      <c r="F42" s="29"/>
      <c r="G42" s="89"/>
      <c r="H42" s="34">
        <f>SUM(H40:H41)</f>
        <v>989.4</v>
      </c>
      <c r="I42" s="168"/>
      <c r="J42" s="34">
        <f>SUM(J40:J41)</f>
        <v>989.9</v>
      </c>
      <c r="K42" s="167"/>
      <c r="L42" s="34">
        <f>SUM(L40:L41)</f>
        <v>988.6</v>
      </c>
    </row>
    <row r="43" spans="1:12" ht="12" customHeight="1">
      <c r="C43" s="87" t="s">
        <v>64</v>
      </c>
      <c r="D43" s="87"/>
      <c r="E43" s="89"/>
      <c r="F43" s="29"/>
      <c r="G43" s="89"/>
      <c r="H43" s="34">
        <f>+Equity!K23</f>
        <v>-338.93227300000024</v>
      </c>
      <c r="I43" s="168"/>
      <c r="J43" s="40">
        <v>-220.11099999999993</v>
      </c>
      <c r="K43" s="167"/>
      <c r="L43" s="40">
        <v>-257.20000000000022</v>
      </c>
    </row>
    <row r="44" spans="1:12" ht="12" customHeight="1">
      <c r="C44" s="87" t="s">
        <v>65</v>
      </c>
      <c r="D44" s="87"/>
      <c r="E44" s="89"/>
      <c r="F44" s="29"/>
      <c r="G44" s="89"/>
      <c r="H44" s="34">
        <f>+Equity!M23</f>
        <v>-7.0000000000000018</v>
      </c>
      <c r="I44" s="168"/>
      <c r="J44" s="40">
        <v>-2.5999999999999996</v>
      </c>
      <c r="K44" s="167"/>
      <c r="L44" s="40">
        <v>-9.6000000000000014</v>
      </c>
    </row>
    <row r="45" spans="1:12" ht="12" customHeight="1">
      <c r="C45" s="91" t="s">
        <v>268</v>
      </c>
      <c r="D45" s="91"/>
      <c r="E45" s="89"/>
      <c r="F45" s="158"/>
      <c r="G45" s="88"/>
      <c r="H45" s="43">
        <f>SUM(H42:H44)</f>
        <v>643.46772699999974</v>
      </c>
      <c r="I45" s="89"/>
      <c r="J45" s="43">
        <f>SUM(J42:J44)</f>
        <v>767.18899999999996</v>
      </c>
      <c r="K45" s="167"/>
      <c r="L45" s="43">
        <f>SUM(L42:L44)</f>
        <v>721.79999999999984</v>
      </c>
    </row>
    <row r="46" spans="1:12" ht="12" customHeight="1" thickBot="1">
      <c r="C46" s="99" t="s">
        <v>186</v>
      </c>
      <c r="D46" s="99"/>
      <c r="E46" s="159"/>
      <c r="F46" s="157"/>
      <c r="G46" s="96"/>
      <c r="H46" s="48">
        <f>+H45+H37+H32</f>
        <v>2497.5677269999996</v>
      </c>
      <c r="I46" s="171"/>
      <c r="J46" s="48">
        <f>+J45+J37+J32</f>
        <v>2501.9110000000001</v>
      </c>
      <c r="K46" s="167"/>
      <c r="L46" s="48">
        <f>+L45+L37+L32</f>
        <v>2384.7999999999997</v>
      </c>
    </row>
    <row r="47" spans="1:12">
      <c r="C47" s="167"/>
      <c r="D47" s="167"/>
      <c r="E47" s="173"/>
      <c r="F47" s="173"/>
      <c r="G47" s="167"/>
      <c r="H47" s="167"/>
      <c r="I47" s="167"/>
      <c r="J47" s="167"/>
      <c r="K47" s="167"/>
      <c r="L47" s="167"/>
    </row>
  </sheetData>
  <mergeCells count="1">
    <mergeCell ref="C2:L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50"/>
  <sheetViews>
    <sheetView showGridLines="0" workbookViewId="0">
      <selection activeCell="G17" sqref="G17"/>
    </sheetView>
  </sheetViews>
  <sheetFormatPr defaultRowHeight="15"/>
  <cols>
    <col min="3" max="3" width="59.5703125" customWidth="1"/>
    <col min="4" max="4" width="1.5703125" customWidth="1"/>
    <col min="5" max="5" width="10.5703125" customWidth="1"/>
    <col min="6" max="6" width="1.5703125" customWidth="1"/>
    <col min="7" max="7" width="10.5703125" customWidth="1"/>
    <col min="8" max="8" width="1.5703125" customWidth="1"/>
    <col min="9" max="9" width="10.5703125" customWidth="1"/>
    <col min="10" max="10" width="1.5703125" customWidth="1"/>
    <col min="11" max="11" width="10.5703125" customWidth="1"/>
    <col min="12" max="12" width="1.5703125" customWidth="1"/>
    <col min="13" max="13" width="10.5703125" customWidth="1"/>
    <col min="14" max="14" width="1.5703125" customWidth="1"/>
    <col min="15" max="15" width="10.5703125" customWidth="1"/>
  </cols>
  <sheetData>
    <row r="1" spans="1:15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.75">
      <c r="C2" s="262" t="s">
        <v>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12" customHeight="1" thickBot="1">
      <c r="C3" s="16"/>
      <c r="D3" s="16"/>
      <c r="E3" s="16"/>
      <c r="F3" s="16"/>
      <c r="G3" s="17"/>
      <c r="H3" s="17"/>
      <c r="I3" s="18"/>
      <c r="J3" s="18"/>
      <c r="K3" s="18"/>
      <c r="L3" s="102"/>
      <c r="M3" s="102"/>
      <c r="N3" s="80"/>
      <c r="O3" s="80"/>
    </row>
    <row r="4" spans="1:15" ht="12" customHeight="1">
      <c r="C4" s="79"/>
      <c r="D4" s="79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2" customHeight="1">
      <c r="C5" s="79"/>
      <c r="D5" s="79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2" customHeight="1">
      <c r="C6" s="107" t="s">
        <v>233</v>
      </c>
      <c r="D6" s="106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12" customHeight="1">
      <c r="C7" s="108" t="s">
        <v>6</v>
      </c>
      <c r="D7" s="108"/>
      <c r="E7" s="264" t="s">
        <v>70</v>
      </c>
      <c r="F7" s="264"/>
      <c r="G7" s="264"/>
      <c r="H7" s="264"/>
      <c r="I7" s="264"/>
      <c r="J7" s="264"/>
      <c r="K7" s="264"/>
      <c r="L7" s="264"/>
      <c r="M7" s="264"/>
      <c r="N7" s="103"/>
      <c r="O7" s="103"/>
    </row>
    <row r="8" spans="1:15" ht="12" customHeight="1">
      <c r="C8" s="109"/>
      <c r="D8" s="109"/>
      <c r="E8" s="110" t="s">
        <v>71</v>
      </c>
      <c r="F8" s="110"/>
      <c r="G8" s="111" t="s">
        <v>72</v>
      </c>
      <c r="H8" s="111"/>
      <c r="I8" s="110" t="s">
        <v>73</v>
      </c>
      <c r="J8" s="19"/>
      <c r="K8" s="110"/>
      <c r="L8" s="110" t="s">
        <v>6</v>
      </c>
      <c r="M8" s="111" t="s">
        <v>74</v>
      </c>
      <c r="N8" s="111"/>
      <c r="O8" s="111"/>
    </row>
    <row r="9" spans="1:15" ht="12" customHeight="1">
      <c r="C9" s="109"/>
      <c r="D9" s="109"/>
      <c r="E9" s="112" t="s">
        <v>75</v>
      </c>
      <c r="F9" s="112"/>
      <c r="G9" s="111" t="s">
        <v>76</v>
      </c>
      <c r="H9" s="111"/>
      <c r="I9" s="110" t="s">
        <v>77</v>
      </c>
      <c r="J9" s="19"/>
      <c r="K9" s="110" t="s">
        <v>78</v>
      </c>
      <c r="L9" s="110" t="s">
        <v>6</v>
      </c>
      <c r="M9" s="111" t="s">
        <v>79</v>
      </c>
      <c r="N9" s="111"/>
      <c r="O9" s="111" t="s">
        <v>80</v>
      </c>
    </row>
    <row r="10" spans="1:15" ht="12" customHeight="1">
      <c r="A10" s="8"/>
      <c r="B10" s="8"/>
      <c r="C10" s="104" t="s">
        <v>81</v>
      </c>
      <c r="D10" s="105"/>
      <c r="E10" s="113" t="s">
        <v>82</v>
      </c>
      <c r="F10" s="114"/>
      <c r="G10" s="113" t="s">
        <v>82</v>
      </c>
      <c r="H10" s="115"/>
      <c r="I10" s="113" t="s">
        <v>75</v>
      </c>
      <c r="J10" s="115"/>
      <c r="K10" s="22" t="s">
        <v>83</v>
      </c>
      <c r="L10" s="114" t="s">
        <v>6</v>
      </c>
      <c r="M10" s="113" t="s">
        <v>84</v>
      </c>
      <c r="N10" s="115"/>
      <c r="O10" s="113" t="s">
        <v>85</v>
      </c>
    </row>
    <row r="11" spans="1:15" ht="12" customHeight="1">
      <c r="A11" s="8"/>
      <c r="B11" s="8"/>
      <c r="C11" s="79" t="s">
        <v>89</v>
      </c>
      <c r="D11" s="79"/>
      <c r="E11" s="119">
        <v>138.5</v>
      </c>
      <c r="F11" s="119">
        <v>0</v>
      </c>
      <c r="G11" s="119">
        <v>0</v>
      </c>
      <c r="H11" s="119">
        <v>0</v>
      </c>
      <c r="I11" s="119">
        <v>851.4</v>
      </c>
      <c r="J11" s="119">
        <v>0</v>
      </c>
      <c r="K11" s="119">
        <v>-105.6</v>
      </c>
      <c r="L11" s="119">
        <v>0</v>
      </c>
      <c r="M11" s="119">
        <v>-4.8</v>
      </c>
      <c r="N11" s="118"/>
      <c r="O11" s="118">
        <v>879.5</v>
      </c>
    </row>
    <row r="12" spans="1:15" ht="12" customHeight="1">
      <c r="A12" s="8"/>
      <c r="B12" s="8"/>
      <c r="C12" s="75" t="s">
        <v>86</v>
      </c>
      <c r="E12" s="121">
        <v>0</v>
      </c>
      <c r="F12" s="121"/>
      <c r="G12" s="121">
        <v>0</v>
      </c>
      <c r="H12" s="121"/>
      <c r="I12" s="121">
        <v>0</v>
      </c>
      <c r="J12" s="121"/>
      <c r="K12" s="121">
        <v>-87.900000000000233</v>
      </c>
      <c r="L12" s="121"/>
      <c r="M12" s="121">
        <v>0</v>
      </c>
      <c r="N12" s="121"/>
      <c r="O12" s="121">
        <v>-87.900000000000233</v>
      </c>
    </row>
    <row r="13" spans="1:15" ht="12" customHeight="1">
      <c r="A13" s="8"/>
      <c r="B13" s="8"/>
      <c r="C13" s="75" t="s">
        <v>87</v>
      </c>
      <c r="E13" s="121">
        <v>0</v>
      </c>
      <c r="F13" s="121"/>
      <c r="G13" s="121">
        <v>0</v>
      </c>
      <c r="H13" s="121"/>
      <c r="I13" s="121">
        <v>0</v>
      </c>
      <c r="J13" s="121"/>
      <c r="K13" s="121">
        <v>11.6</v>
      </c>
      <c r="L13" s="121"/>
      <c r="M13" s="121">
        <v>-4.8000000000000007</v>
      </c>
      <c r="N13" s="121"/>
      <c r="O13" s="121">
        <v>6.7999999999999989</v>
      </c>
    </row>
    <row r="14" spans="1:15" ht="12" customHeight="1">
      <c r="A14" s="8"/>
      <c r="B14" s="8"/>
      <c r="C14" s="66" t="s">
        <v>88</v>
      </c>
      <c r="E14" s="121">
        <v>0</v>
      </c>
      <c r="F14" s="121"/>
      <c r="G14" s="121">
        <v>0</v>
      </c>
      <c r="H14" s="121"/>
      <c r="I14" s="121">
        <v>3</v>
      </c>
      <c r="J14" s="121" t="s">
        <v>6</v>
      </c>
      <c r="K14" s="121">
        <v>0</v>
      </c>
      <c r="L14" s="121"/>
      <c r="M14" s="121">
        <v>0</v>
      </c>
      <c r="N14" s="121"/>
      <c r="O14" s="121">
        <v>3</v>
      </c>
    </row>
    <row r="15" spans="1:15" ht="12" customHeight="1">
      <c r="A15" s="8"/>
      <c r="B15" s="8"/>
      <c r="C15" s="66" t="s">
        <v>90</v>
      </c>
      <c r="E15" s="121">
        <v>0</v>
      </c>
      <c r="F15" s="121"/>
      <c r="G15" s="121">
        <v>0</v>
      </c>
      <c r="H15" s="121"/>
      <c r="I15" s="121">
        <v>-4.3</v>
      </c>
      <c r="J15" s="121"/>
      <c r="K15" s="121">
        <v>0</v>
      </c>
      <c r="L15" s="121"/>
      <c r="M15" s="121">
        <v>0</v>
      </c>
      <c r="N15" s="121"/>
      <c r="O15" s="121">
        <v>-4.3</v>
      </c>
    </row>
    <row r="16" spans="1:15" ht="12" customHeight="1">
      <c r="A16" s="8"/>
      <c r="B16" s="8"/>
      <c r="C16" s="66" t="s">
        <v>94</v>
      </c>
      <c r="E16" s="121">
        <v>0</v>
      </c>
      <c r="F16" s="116"/>
      <c r="G16" s="121">
        <v>0</v>
      </c>
      <c r="H16" s="121"/>
      <c r="I16" s="121">
        <v>0</v>
      </c>
      <c r="J16" s="116"/>
      <c r="K16" s="121">
        <v>-75.3</v>
      </c>
      <c r="L16" s="116"/>
      <c r="M16" s="121">
        <v>0</v>
      </c>
      <c r="N16" s="116"/>
      <c r="O16" s="121">
        <v>-75.3</v>
      </c>
    </row>
    <row r="17" spans="1:16" ht="12" customHeight="1">
      <c r="A17" s="8"/>
      <c r="B17" s="8"/>
      <c r="C17" s="69" t="s">
        <v>91</v>
      </c>
      <c r="D17" s="69"/>
      <c r="E17" s="122">
        <v>138.5</v>
      </c>
      <c r="F17" s="122"/>
      <c r="G17" s="122">
        <v>0</v>
      </c>
      <c r="H17" s="122"/>
      <c r="I17" s="122">
        <v>850.1</v>
      </c>
      <c r="J17" s="122"/>
      <c r="K17" s="122">
        <v>-257.20000000000022</v>
      </c>
      <c r="L17" s="122"/>
      <c r="M17" s="122">
        <v>-9.6000000000000014</v>
      </c>
      <c r="N17" s="118"/>
      <c r="O17" s="122">
        <v>721.79999999999984</v>
      </c>
    </row>
    <row r="18" spans="1:16" ht="12" customHeight="1">
      <c r="A18" s="8"/>
      <c r="B18" s="8"/>
      <c r="C18" s="117" t="s">
        <v>282</v>
      </c>
      <c r="D18" s="79"/>
      <c r="E18" s="121">
        <v>0</v>
      </c>
      <c r="F18" s="121"/>
      <c r="G18" s="121">
        <v>0</v>
      </c>
      <c r="H18" s="121"/>
      <c r="I18" s="121">
        <v>0</v>
      </c>
      <c r="J18" s="121"/>
      <c r="K18" s="121">
        <v>-9.5</v>
      </c>
      <c r="L18" s="121"/>
      <c r="M18" s="121">
        <v>0</v>
      </c>
      <c r="N18" s="121"/>
      <c r="O18" s="121">
        <f>SUM(E18:M18)</f>
        <v>-9.5</v>
      </c>
    </row>
    <row r="19" spans="1:16" ht="12" customHeight="1">
      <c r="A19" s="8"/>
      <c r="B19" s="8"/>
      <c r="C19" s="69" t="s">
        <v>92</v>
      </c>
      <c r="D19" s="69"/>
      <c r="E19" s="122">
        <f>SUM(E17:E18)</f>
        <v>138.5</v>
      </c>
      <c r="F19" s="122">
        <f t="shared" ref="F19:O19" si="0">SUM(F17:F18)</f>
        <v>0</v>
      </c>
      <c r="G19" s="122">
        <f t="shared" si="0"/>
        <v>0</v>
      </c>
      <c r="H19" s="122">
        <f t="shared" si="0"/>
        <v>0</v>
      </c>
      <c r="I19" s="122">
        <f t="shared" si="0"/>
        <v>850.1</v>
      </c>
      <c r="J19" s="122">
        <f t="shared" si="0"/>
        <v>0</v>
      </c>
      <c r="K19" s="122">
        <f t="shared" si="0"/>
        <v>-266.70000000000022</v>
      </c>
      <c r="L19" s="122">
        <f t="shared" si="0"/>
        <v>0</v>
      </c>
      <c r="M19" s="122">
        <f t="shared" si="0"/>
        <v>-9.6000000000000014</v>
      </c>
      <c r="N19" s="118"/>
      <c r="O19" s="122">
        <f t="shared" si="0"/>
        <v>712.29999999999984</v>
      </c>
    </row>
    <row r="20" spans="1:16" ht="12" customHeight="1">
      <c r="A20" s="8"/>
      <c r="B20" s="8"/>
      <c r="C20" s="75" t="s">
        <v>86</v>
      </c>
      <c r="D20" s="101"/>
      <c r="E20" s="121">
        <v>0</v>
      </c>
      <c r="F20" s="121"/>
      <c r="G20" s="121">
        <v>0</v>
      </c>
      <c r="H20" s="121"/>
      <c r="I20" s="121">
        <v>0</v>
      </c>
      <c r="J20" s="121"/>
      <c r="K20" s="121">
        <f>+'IS and OCI'!K26</f>
        <v>-65.132272999999969</v>
      </c>
      <c r="L20" s="121"/>
      <c r="M20" s="121">
        <v>0</v>
      </c>
      <c r="N20" s="121"/>
      <c r="O20" s="121">
        <f>SUM(E20:M20)</f>
        <v>-65.132272999999969</v>
      </c>
    </row>
    <row r="21" spans="1:16" ht="12" customHeight="1">
      <c r="A21" s="8"/>
      <c r="B21" s="8"/>
      <c r="C21" s="75" t="s">
        <v>87</v>
      </c>
      <c r="D21" s="101"/>
      <c r="E21" s="121">
        <v>0</v>
      </c>
      <c r="F21" s="121"/>
      <c r="G21" s="121">
        <v>0</v>
      </c>
      <c r="H21" s="121"/>
      <c r="I21" s="121">
        <v>0</v>
      </c>
      <c r="J21" s="121"/>
      <c r="K21" s="121">
        <f>+'IS and OCI'!G29</f>
        <v>-7.1</v>
      </c>
      <c r="L21" s="121"/>
      <c r="M21" s="121">
        <f>+'IS and OCI'!G30</f>
        <v>2.6</v>
      </c>
      <c r="N21" s="121"/>
      <c r="O21" s="121">
        <f>SUM(E21:M21)</f>
        <v>-4.5</v>
      </c>
    </row>
    <row r="22" spans="1:16" ht="12" customHeight="1">
      <c r="A22" s="8"/>
      <c r="B22" s="8"/>
      <c r="C22" s="66" t="s">
        <v>88</v>
      </c>
      <c r="D22" s="101"/>
      <c r="E22" s="121">
        <v>0</v>
      </c>
      <c r="F22" s="121"/>
      <c r="G22" s="121">
        <v>0</v>
      </c>
      <c r="H22" s="121"/>
      <c r="I22" s="121">
        <v>0.8</v>
      </c>
      <c r="J22" s="121"/>
      <c r="K22" s="121">
        <v>0</v>
      </c>
      <c r="L22" s="121"/>
      <c r="M22" s="121">
        <v>0</v>
      </c>
      <c r="N22" s="121"/>
      <c r="O22" s="121">
        <f t="shared" ref="O22" si="1">SUM(E22:M22)</f>
        <v>0.8</v>
      </c>
    </row>
    <row r="23" spans="1:16" ht="12" customHeight="1">
      <c r="A23" s="8"/>
      <c r="B23" s="8"/>
      <c r="C23" s="69" t="s">
        <v>283</v>
      </c>
      <c r="D23" s="7"/>
      <c r="E23" s="122">
        <f>SUM(E19:E22)</f>
        <v>138.5</v>
      </c>
      <c r="F23" s="15"/>
      <c r="G23" s="122">
        <f>SUM(G19:G22)</f>
        <v>0</v>
      </c>
      <c r="H23" s="15"/>
      <c r="I23" s="122">
        <f>SUM(I19:I22)</f>
        <v>850.9</v>
      </c>
      <c r="J23" s="15"/>
      <c r="K23" s="122">
        <f>SUM(K19:K22)</f>
        <v>-338.93227300000024</v>
      </c>
      <c r="L23" s="15"/>
      <c r="M23" s="122">
        <f>SUM(M19:M22)</f>
        <v>-7.0000000000000018</v>
      </c>
      <c r="O23" s="122">
        <f>SUM(O19:O22)</f>
        <v>643.46772699999985</v>
      </c>
    </row>
    <row r="24" spans="1:16" ht="12" customHeight="1">
      <c r="A24" s="8"/>
      <c r="B24" s="8"/>
      <c r="C24" s="66"/>
    </row>
    <row r="25" spans="1:16" ht="12" customHeight="1">
      <c r="A25" s="8"/>
      <c r="B25" s="8"/>
    </row>
    <row r="26" spans="1:16" ht="12" customHeight="1">
      <c r="A26" s="8"/>
      <c r="B26" s="8"/>
      <c r="C26" s="107" t="s">
        <v>231</v>
      </c>
      <c r="D26" s="106"/>
      <c r="E26" s="106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ht="12" customHeight="1">
      <c r="A27" s="8"/>
      <c r="B27" s="8"/>
      <c r="C27" s="108" t="s">
        <v>6</v>
      </c>
      <c r="D27" s="108"/>
      <c r="E27" s="264" t="s">
        <v>70</v>
      </c>
      <c r="F27" s="264"/>
      <c r="G27" s="264"/>
      <c r="H27" s="264"/>
      <c r="I27" s="264"/>
      <c r="J27" s="264"/>
      <c r="K27" s="264"/>
      <c r="L27" s="264"/>
      <c r="M27" s="264"/>
      <c r="N27" s="103"/>
      <c r="O27" s="103"/>
    </row>
    <row r="28" spans="1:16" ht="12" customHeight="1">
      <c r="A28" s="8"/>
      <c r="B28" s="8"/>
      <c r="C28" s="109"/>
      <c r="D28" s="109"/>
      <c r="E28" s="110" t="s">
        <v>71</v>
      </c>
      <c r="F28" s="110"/>
      <c r="G28" s="111" t="s">
        <v>72</v>
      </c>
      <c r="H28" s="111"/>
      <c r="I28" s="110" t="s">
        <v>73</v>
      </c>
      <c r="J28" s="217"/>
      <c r="K28" s="110"/>
      <c r="L28" s="110" t="s">
        <v>6</v>
      </c>
      <c r="M28" s="111" t="s">
        <v>74</v>
      </c>
      <c r="N28" s="111"/>
      <c r="O28" s="111"/>
    </row>
    <row r="29" spans="1:16" ht="12" customHeight="1">
      <c r="C29" s="109"/>
      <c r="D29" s="109"/>
      <c r="E29" s="112" t="s">
        <v>75</v>
      </c>
      <c r="F29" s="112"/>
      <c r="G29" s="111" t="s">
        <v>76</v>
      </c>
      <c r="H29" s="111"/>
      <c r="I29" s="110" t="s">
        <v>77</v>
      </c>
      <c r="J29" s="217"/>
      <c r="K29" s="110" t="s">
        <v>78</v>
      </c>
      <c r="L29" s="110" t="s">
        <v>6</v>
      </c>
      <c r="M29" s="111" t="s">
        <v>79</v>
      </c>
      <c r="N29" s="111"/>
      <c r="O29" s="111" t="s">
        <v>80</v>
      </c>
    </row>
    <row r="30" spans="1:16" ht="12" customHeight="1">
      <c r="C30" s="104" t="s">
        <v>81</v>
      </c>
      <c r="D30" s="105"/>
      <c r="E30" s="113" t="s">
        <v>82</v>
      </c>
      <c r="F30" s="114"/>
      <c r="G30" s="113" t="s">
        <v>82</v>
      </c>
      <c r="H30" s="115"/>
      <c r="I30" s="113" t="s">
        <v>75</v>
      </c>
      <c r="J30" s="115"/>
      <c r="K30" s="22" t="s">
        <v>83</v>
      </c>
      <c r="L30" s="114" t="s">
        <v>6</v>
      </c>
      <c r="M30" s="113" t="s">
        <v>84</v>
      </c>
      <c r="N30" s="115"/>
      <c r="O30" s="113" t="s">
        <v>85</v>
      </c>
    </row>
    <row r="31" spans="1:16" ht="12" customHeight="1">
      <c r="C31" s="79" t="s">
        <v>89</v>
      </c>
      <c r="D31" s="79"/>
      <c r="E31" s="119">
        <v>138.5</v>
      </c>
      <c r="F31" s="119">
        <v>0</v>
      </c>
      <c r="G31" s="119">
        <v>0</v>
      </c>
      <c r="H31" s="119">
        <v>0</v>
      </c>
      <c r="I31" s="119">
        <v>851.4</v>
      </c>
      <c r="J31" s="119">
        <v>0</v>
      </c>
      <c r="K31" s="119">
        <v>-105.6</v>
      </c>
      <c r="L31" s="119">
        <v>0</v>
      </c>
      <c r="M31" s="119">
        <v>-4.8</v>
      </c>
      <c r="N31" s="118"/>
      <c r="O31" s="121">
        <f>SUM(E31:N31)</f>
        <v>879.5</v>
      </c>
    </row>
    <row r="32" spans="1:16" ht="12" customHeight="1">
      <c r="C32" s="75" t="s">
        <v>86</v>
      </c>
      <c r="E32" s="121">
        <v>0</v>
      </c>
      <c r="F32" s="121"/>
      <c r="G32" s="121">
        <v>0</v>
      </c>
      <c r="H32" s="121"/>
      <c r="I32" s="121">
        <v>0</v>
      </c>
      <c r="J32" s="121"/>
      <c r="K32" s="121">
        <v>-40</v>
      </c>
      <c r="L32" s="121"/>
      <c r="M32" s="121">
        <v>0</v>
      </c>
      <c r="N32" s="121"/>
      <c r="O32" s="121">
        <f>SUM(E32:N32)</f>
        <v>-40</v>
      </c>
    </row>
    <row r="33" spans="3:15" ht="12" customHeight="1">
      <c r="C33" s="75" t="s">
        <v>87</v>
      </c>
      <c r="E33" s="121">
        <v>0</v>
      </c>
      <c r="F33" s="121"/>
      <c r="G33" s="121">
        <v>0</v>
      </c>
      <c r="H33" s="121"/>
      <c r="I33" s="121">
        <v>0</v>
      </c>
      <c r="J33" s="121"/>
      <c r="K33" s="121">
        <v>0.2</v>
      </c>
      <c r="L33" s="121"/>
      <c r="M33" s="121">
        <v>2.2000000000000002</v>
      </c>
      <c r="N33" s="121"/>
      <c r="O33" s="121">
        <f>SUM(E33:N33)</f>
        <v>2.4000000000000004</v>
      </c>
    </row>
    <row r="34" spans="3:15" ht="12" customHeight="1">
      <c r="C34" s="66" t="s">
        <v>88</v>
      </c>
      <c r="E34" s="121">
        <v>0</v>
      </c>
      <c r="F34" s="121"/>
      <c r="G34" s="121">
        <v>0</v>
      </c>
      <c r="H34" s="121"/>
      <c r="I34" s="121">
        <v>0</v>
      </c>
      <c r="J34" s="121" t="s">
        <v>6</v>
      </c>
      <c r="K34" s="121">
        <v>0.6</v>
      </c>
      <c r="L34" s="121"/>
      <c r="M34" s="121">
        <v>0</v>
      </c>
      <c r="N34" s="121"/>
      <c r="O34" s="121">
        <f>SUM(E34:N34)</f>
        <v>0.6</v>
      </c>
    </row>
    <row r="35" spans="3:15" ht="12" customHeight="1">
      <c r="C35" s="66" t="s">
        <v>94</v>
      </c>
      <c r="E35" s="121">
        <v>0</v>
      </c>
      <c r="F35" s="116"/>
      <c r="G35" s="121">
        <v>0</v>
      </c>
      <c r="H35" s="121"/>
      <c r="I35" s="121">
        <v>0</v>
      </c>
      <c r="J35" s="116"/>
      <c r="K35" s="121">
        <v>-75.3</v>
      </c>
      <c r="L35" s="116"/>
      <c r="M35" s="121">
        <v>0</v>
      </c>
      <c r="N35" s="116"/>
      <c r="O35" s="121">
        <f>SUM(E35:N35)</f>
        <v>-75.3</v>
      </c>
    </row>
    <row r="36" spans="3:15" ht="12" customHeight="1">
      <c r="C36" s="69" t="s">
        <v>232</v>
      </c>
      <c r="D36" s="69"/>
      <c r="E36" s="122">
        <f>SUM(E31:E35)</f>
        <v>138.5</v>
      </c>
      <c r="F36" s="122"/>
      <c r="G36" s="122">
        <f>SUM(G31:G35)</f>
        <v>0</v>
      </c>
      <c r="H36" s="122"/>
      <c r="I36" s="122">
        <f>SUM(I31:I35)</f>
        <v>851.4</v>
      </c>
      <c r="J36" s="122"/>
      <c r="K36" s="122">
        <f>SUM(K31:K35)</f>
        <v>-220.10000000000002</v>
      </c>
      <c r="L36" s="122"/>
      <c r="M36" s="122">
        <f>SUM(M31:M35)</f>
        <v>-2.5999999999999996</v>
      </c>
      <c r="N36" s="118"/>
      <c r="O36" s="122">
        <f>SUM(O31:O35)</f>
        <v>767.2</v>
      </c>
    </row>
    <row r="37" spans="3:15" ht="12" customHeight="1"/>
    <row r="38" spans="3:15" ht="12" customHeight="1"/>
    <row r="39" spans="3:15" ht="12" customHeight="1"/>
    <row r="40" spans="3:15" ht="12" customHeight="1"/>
    <row r="45" spans="3:15" ht="12" customHeight="1"/>
    <row r="46" spans="3:15" ht="12" customHeight="1"/>
    <row r="47" spans="3:15" ht="12" customHeight="1"/>
    <row r="48" spans="3:15" ht="12" customHeight="1"/>
    <row r="49" ht="12" customHeight="1"/>
    <row r="50" ht="12" customHeight="1"/>
  </sheetData>
  <mergeCells count="3">
    <mergeCell ref="C2:O2"/>
    <mergeCell ref="E7:M7"/>
    <mergeCell ref="E27:M27"/>
  </mergeCells>
  <pageMargins left="0.7" right="0.7" top="0.75" bottom="0.75" header="0.3" footer="0.3"/>
  <pageSetup paperSize="9" orientation="portrait" verticalDpi="0" r:id="rId1"/>
  <ignoredErrors>
    <ignoredError sqref="F19 H19 J19 L19 N19:O19" formula="1"/>
    <ignoredError sqref="E19 G19 I19 K19 M1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6"/>
  <sheetViews>
    <sheetView showGridLines="0" zoomScale="110" zoomScaleNormal="110" workbookViewId="0">
      <selection activeCell="M41" sqref="M41"/>
    </sheetView>
  </sheetViews>
  <sheetFormatPr defaultRowHeight="15"/>
  <cols>
    <col min="3" max="3" width="82.7109375" customWidth="1"/>
    <col min="4" max="4" width="2.7109375" customWidth="1"/>
    <col min="5" max="5" width="5.7109375" customWidth="1"/>
    <col min="6" max="6" width="2.7109375" customWidth="1"/>
    <col min="7" max="7" width="10.7109375" customWidth="1"/>
    <col min="8" max="8" width="2.7109375" customWidth="1"/>
    <col min="9" max="9" width="10.7109375" customWidth="1"/>
    <col min="10" max="10" width="2.7109375" customWidth="1"/>
    <col min="11" max="11" width="10.7109375" customWidth="1"/>
    <col min="12" max="12" width="2.7109375" customWidth="1"/>
    <col min="13" max="13" width="10.7109375" customWidth="1"/>
    <col min="14" max="14" width="2.7109375" customWidth="1"/>
    <col min="15" max="15" width="10.7109375" customWidth="1"/>
  </cols>
  <sheetData>
    <row r="1" spans="1:15" s="8" customFormat="1">
      <c r="A1" s="201"/>
    </row>
    <row r="2" spans="1:15" s="8" customFormat="1" ht="18.75">
      <c r="A2" s="201"/>
      <c r="C2" s="262" t="s">
        <v>214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15.75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>
      <c r="C4" s="19"/>
      <c r="D4" s="19"/>
      <c r="E4" s="19"/>
      <c r="F4" s="19"/>
      <c r="G4" s="265" t="s">
        <v>11</v>
      </c>
      <c r="H4" s="265"/>
      <c r="I4" s="265"/>
      <c r="J4" s="19"/>
      <c r="K4" s="19"/>
      <c r="L4" s="19" t="s">
        <v>7</v>
      </c>
      <c r="M4" s="19"/>
      <c r="N4" s="19"/>
      <c r="O4" s="5" t="s">
        <v>142</v>
      </c>
    </row>
    <row r="5" spans="1:15">
      <c r="C5" s="19"/>
      <c r="D5" s="19"/>
      <c r="E5" s="21"/>
      <c r="F5" s="21"/>
      <c r="G5" s="261" t="s">
        <v>0</v>
      </c>
      <c r="H5" s="261"/>
      <c r="I5" s="261"/>
      <c r="J5" s="21"/>
      <c r="K5" s="22"/>
      <c r="L5" s="22" t="s">
        <v>0</v>
      </c>
      <c r="M5" s="22"/>
      <c r="N5" s="19"/>
      <c r="O5" s="65" t="s">
        <v>1</v>
      </c>
    </row>
    <row r="6" spans="1:15" ht="15.75" thickBot="1">
      <c r="A6" s="8"/>
      <c r="B6" s="8"/>
      <c r="C6" s="23" t="s">
        <v>12</v>
      </c>
      <c r="D6" s="24"/>
      <c r="E6" s="24"/>
      <c r="F6" s="25"/>
      <c r="G6" s="26">
        <v>2019</v>
      </c>
      <c r="H6" s="27"/>
      <c r="I6" s="26">
        <v>2018</v>
      </c>
      <c r="J6" s="25"/>
      <c r="K6" s="26">
        <v>2019</v>
      </c>
      <c r="L6" s="26"/>
      <c r="M6" s="26">
        <v>2018</v>
      </c>
      <c r="N6" s="29"/>
      <c r="O6" s="26">
        <v>2018</v>
      </c>
    </row>
    <row r="7" spans="1:15">
      <c r="A7" s="8"/>
      <c r="B7" s="8"/>
      <c r="C7" s="195" t="s">
        <v>28</v>
      </c>
      <c r="G7" s="121">
        <f>+'IS and OCI'!G26</f>
        <v>-65.132272999999969</v>
      </c>
      <c r="H7" s="121"/>
      <c r="I7" s="121">
        <f>+'IS and OCI'!I26</f>
        <v>-40.010999999999939</v>
      </c>
      <c r="J7" s="121"/>
      <c r="K7" s="121">
        <f>+'IS and OCI'!K26</f>
        <v>-65.132272999999969</v>
      </c>
      <c r="L7" s="121"/>
      <c r="M7" s="121">
        <f>+'IS and OCI'!M26</f>
        <v>-40.010999999999939</v>
      </c>
      <c r="N7" s="121"/>
      <c r="O7" s="121">
        <f>+'IS and OCI'!O26</f>
        <v>-87.900000000000233</v>
      </c>
    </row>
    <row r="8" spans="1:15">
      <c r="A8" s="8"/>
      <c r="B8" s="8"/>
      <c r="C8" s="196" t="s">
        <v>192</v>
      </c>
      <c r="G8" s="121">
        <v>99.4</v>
      </c>
      <c r="H8" s="121"/>
      <c r="I8" s="121">
        <v>105.9</v>
      </c>
      <c r="J8" s="121"/>
      <c r="K8" s="121">
        <v>99.4</v>
      </c>
      <c r="L8" s="121"/>
      <c r="M8" s="121">
        <v>105.9</v>
      </c>
      <c r="N8" s="121"/>
      <c r="O8" s="121">
        <v>504.8</v>
      </c>
    </row>
    <row r="9" spans="1:15">
      <c r="A9" s="8"/>
      <c r="B9" s="8"/>
      <c r="C9" s="196" t="s">
        <v>193</v>
      </c>
      <c r="G9" s="121">
        <f>-'IS and OCI'!G21</f>
        <v>3.8</v>
      </c>
      <c r="H9" s="121"/>
      <c r="I9" s="121">
        <v>3.5</v>
      </c>
      <c r="J9" s="121"/>
      <c r="K9" s="121">
        <f>-'IS and OCI'!K21</f>
        <v>3.8</v>
      </c>
      <c r="L9" s="121"/>
      <c r="M9" s="121">
        <v>3.5</v>
      </c>
      <c r="N9" s="121"/>
      <c r="O9" s="121">
        <v>18.899999999999999</v>
      </c>
    </row>
    <row r="10" spans="1:15">
      <c r="A10" s="8"/>
      <c r="B10" s="8"/>
      <c r="C10" s="196" t="s">
        <v>24</v>
      </c>
      <c r="G10" s="121">
        <f>-'IS and OCI'!G22</f>
        <v>18.3</v>
      </c>
      <c r="H10" s="121"/>
      <c r="I10" s="121">
        <v>15.8</v>
      </c>
      <c r="J10" s="121"/>
      <c r="K10" s="121">
        <f>-'IS and OCI'!K22</f>
        <v>18.3</v>
      </c>
      <c r="L10" s="121"/>
      <c r="M10" s="121">
        <v>15.8</v>
      </c>
      <c r="N10" s="121"/>
      <c r="O10" s="121">
        <v>62</v>
      </c>
    </row>
    <row r="11" spans="1:15">
      <c r="A11" s="8"/>
      <c r="B11" s="8"/>
      <c r="C11" s="196" t="s">
        <v>194</v>
      </c>
      <c r="G11" s="121">
        <v>0</v>
      </c>
      <c r="H11" s="121"/>
      <c r="I11" s="121">
        <v>2.1</v>
      </c>
      <c r="J11" s="121"/>
      <c r="K11" s="121">
        <v>0</v>
      </c>
      <c r="L11" s="121"/>
      <c r="M11" s="121">
        <v>2.1</v>
      </c>
      <c r="N11" s="121"/>
      <c r="O11" s="121">
        <v>2.4</v>
      </c>
    </row>
    <row r="12" spans="1:15">
      <c r="A12" s="8"/>
      <c r="B12" s="8"/>
      <c r="C12" s="196" t="s">
        <v>116</v>
      </c>
      <c r="G12" s="121">
        <v>0</v>
      </c>
      <c r="H12" s="121"/>
      <c r="I12" s="121">
        <v>0</v>
      </c>
      <c r="J12" s="121"/>
      <c r="K12" s="121">
        <v>0</v>
      </c>
      <c r="L12" s="121"/>
      <c r="M12" s="121">
        <v>0</v>
      </c>
      <c r="N12" s="121"/>
      <c r="O12" s="121">
        <v>0</v>
      </c>
    </row>
    <row r="13" spans="1:15">
      <c r="A13" s="8"/>
      <c r="B13" s="8"/>
      <c r="C13" s="196" t="s">
        <v>195</v>
      </c>
      <c r="G13" s="121">
        <v>-16</v>
      </c>
      <c r="H13" s="121"/>
      <c r="I13" s="121">
        <v>-8.3000000000000007</v>
      </c>
      <c r="J13" s="121"/>
      <c r="K13" s="121">
        <v>-16</v>
      </c>
      <c r="L13" s="121"/>
      <c r="M13" s="121">
        <v>-8.3000000000000007</v>
      </c>
      <c r="N13" s="121"/>
      <c r="O13" s="121">
        <v>-30</v>
      </c>
    </row>
    <row r="14" spans="1:15">
      <c r="A14" s="8"/>
      <c r="B14" s="8"/>
      <c r="C14" s="196" t="s">
        <v>196</v>
      </c>
      <c r="G14" s="121">
        <v>1.7</v>
      </c>
      <c r="H14" s="121"/>
      <c r="I14" s="121">
        <v>0.6</v>
      </c>
      <c r="J14" s="121"/>
      <c r="K14" s="121">
        <v>1.7</v>
      </c>
      <c r="L14" s="121"/>
      <c r="M14" s="121">
        <v>0.6</v>
      </c>
      <c r="N14" s="121"/>
      <c r="O14" s="121">
        <v>-1.2</v>
      </c>
    </row>
    <row r="15" spans="1:15">
      <c r="A15" s="8"/>
      <c r="B15" s="8"/>
      <c r="C15" s="196" t="s">
        <v>197</v>
      </c>
      <c r="G15" s="121">
        <v>85.7</v>
      </c>
      <c r="H15" s="121"/>
      <c r="I15" s="121">
        <v>-2.2000000000000002</v>
      </c>
      <c r="J15" s="121"/>
      <c r="K15" s="121">
        <v>85.7</v>
      </c>
      <c r="L15" s="121"/>
      <c r="M15" s="121">
        <v>-2.2000000000000002</v>
      </c>
      <c r="N15" s="121"/>
      <c r="O15" s="121">
        <v>3.8</v>
      </c>
    </row>
    <row r="16" spans="1:15">
      <c r="A16" s="8"/>
      <c r="B16" s="8"/>
      <c r="C16" s="196" t="s">
        <v>198</v>
      </c>
      <c r="G16" s="121">
        <v>-16.399999999999999</v>
      </c>
      <c r="H16" s="121"/>
      <c r="I16" s="121">
        <v>23.3</v>
      </c>
      <c r="J16" s="121"/>
      <c r="K16" s="121">
        <v>-16.399999999999999</v>
      </c>
      <c r="L16" s="121"/>
      <c r="M16" s="121">
        <v>23.3</v>
      </c>
      <c r="N16" s="121"/>
      <c r="O16" s="121">
        <v>-12.5</v>
      </c>
    </row>
    <row r="17" spans="1:15">
      <c r="A17" s="8"/>
      <c r="B17" s="8"/>
      <c r="C17" s="196" t="s">
        <v>199</v>
      </c>
      <c r="G17" s="121">
        <v>-11.4</v>
      </c>
      <c r="H17" s="121"/>
      <c r="I17" s="121">
        <v>-17</v>
      </c>
      <c r="J17" s="121"/>
      <c r="K17" s="121">
        <v>-11.4</v>
      </c>
      <c r="L17" s="121"/>
      <c r="M17" s="121">
        <v>-17</v>
      </c>
      <c r="N17" s="121"/>
      <c r="O17" s="121">
        <v>-8.4</v>
      </c>
    </row>
    <row r="18" spans="1:15">
      <c r="C18" s="198" t="s">
        <v>200</v>
      </c>
      <c r="G18" s="121">
        <v>17.3</v>
      </c>
      <c r="H18" s="121"/>
      <c r="I18" s="121">
        <f>9.2-I16</f>
        <v>-14.100000000000001</v>
      </c>
      <c r="J18" s="121"/>
      <c r="K18" s="121">
        <f>+G18</f>
        <v>17.3</v>
      </c>
      <c r="L18" s="121"/>
      <c r="M18" s="121">
        <f>9.2-M16</f>
        <v>-14.100000000000001</v>
      </c>
      <c r="N18" s="121"/>
      <c r="O18" s="121">
        <v>-3.1</v>
      </c>
    </row>
    <row r="19" spans="1:15">
      <c r="C19" s="196" t="s">
        <v>201</v>
      </c>
      <c r="G19" s="121">
        <v>2.1</v>
      </c>
      <c r="H19" s="121"/>
      <c r="I19" s="121">
        <v>3.8</v>
      </c>
      <c r="J19" s="121"/>
      <c r="K19" s="121">
        <f>+G19</f>
        <v>2.1</v>
      </c>
      <c r="L19" s="121"/>
      <c r="M19" s="121">
        <v>3.8</v>
      </c>
      <c r="N19" s="121"/>
      <c r="O19" s="121">
        <v>-2.9</v>
      </c>
    </row>
    <row r="20" spans="1:15">
      <c r="C20" s="197" t="s">
        <v>137</v>
      </c>
      <c r="D20" s="7"/>
      <c r="E20" s="7"/>
      <c r="G20" s="122">
        <f>SUM(G7:G19)</f>
        <v>119.36772700000002</v>
      </c>
      <c r="H20" s="121"/>
      <c r="I20" s="122">
        <f>SUM(I7:I19)</f>
        <v>73.389000000000053</v>
      </c>
      <c r="J20" s="121"/>
      <c r="K20" s="122">
        <f>SUM(K7:K19)</f>
        <v>119.36772700000002</v>
      </c>
      <c r="L20" s="121"/>
      <c r="M20" s="122">
        <f>SUM(M7:M19)</f>
        <v>73.389000000000053</v>
      </c>
      <c r="N20" s="121"/>
      <c r="O20" s="122">
        <f>SUM(O7:O19)</f>
        <v>445.89999999999975</v>
      </c>
    </row>
    <row r="21" spans="1:15">
      <c r="C21" s="196" t="s">
        <v>202</v>
      </c>
      <c r="G21" s="121">
        <v>-62.1</v>
      </c>
      <c r="H21" s="121"/>
      <c r="I21" s="121">
        <v>-53.7</v>
      </c>
      <c r="J21" s="121"/>
      <c r="K21" s="121">
        <v>-62.1</v>
      </c>
      <c r="L21" s="121"/>
      <c r="M21" s="121">
        <v>-53.7</v>
      </c>
      <c r="N21" s="121"/>
      <c r="O21" s="121">
        <v>-277.10000000000002</v>
      </c>
    </row>
    <row r="22" spans="1:15">
      <c r="C22" s="196" t="s">
        <v>123</v>
      </c>
      <c r="G22" s="121">
        <v>-9.6999999999999993</v>
      </c>
      <c r="H22" s="121"/>
      <c r="I22" s="121">
        <v>-14.1</v>
      </c>
      <c r="J22" s="121"/>
      <c r="K22" s="121">
        <v>-9.6999999999999993</v>
      </c>
      <c r="L22" s="121"/>
      <c r="M22" s="121">
        <v>-14.1</v>
      </c>
      <c r="N22" s="121"/>
      <c r="O22" s="121">
        <v>-48</v>
      </c>
    </row>
    <row r="23" spans="1:15">
      <c r="C23" s="196" t="s">
        <v>203</v>
      </c>
      <c r="G23" s="121">
        <v>-5.3</v>
      </c>
      <c r="H23" s="121"/>
      <c r="I23" s="121">
        <v>-7.1</v>
      </c>
      <c r="J23" s="121"/>
      <c r="K23" s="121">
        <f>+G23</f>
        <v>-5.3</v>
      </c>
      <c r="L23" s="121"/>
      <c r="M23" s="121">
        <v>-7.1</v>
      </c>
      <c r="N23" s="121"/>
      <c r="O23" s="121">
        <v>-19.899999999999999</v>
      </c>
    </row>
    <row r="24" spans="1:15">
      <c r="C24" s="196" t="s">
        <v>204</v>
      </c>
      <c r="G24" s="121">
        <v>-0.5</v>
      </c>
      <c r="H24" s="121"/>
      <c r="I24" s="121">
        <v>0</v>
      </c>
      <c r="J24" s="121"/>
      <c r="K24" s="121">
        <f>+G24</f>
        <v>-0.5</v>
      </c>
      <c r="L24" s="121"/>
      <c r="M24" s="121">
        <v>0</v>
      </c>
      <c r="N24" s="121"/>
      <c r="O24" s="121">
        <v>-6.6</v>
      </c>
    </row>
    <row r="25" spans="1:15">
      <c r="C25" s="75" t="s">
        <v>205</v>
      </c>
      <c r="G25" s="121">
        <v>44.6</v>
      </c>
      <c r="H25" s="121"/>
      <c r="I25" s="121">
        <v>0</v>
      </c>
      <c r="J25" s="121"/>
      <c r="K25" s="121">
        <f>+G25</f>
        <v>44.6</v>
      </c>
      <c r="L25" s="121"/>
      <c r="M25" s="121">
        <v>0</v>
      </c>
      <c r="N25" s="121"/>
      <c r="O25" s="121">
        <v>1.5</v>
      </c>
    </row>
    <row r="26" spans="1:15">
      <c r="C26" s="196" t="s">
        <v>206</v>
      </c>
      <c r="G26" s="121">
        <v>0</v>
      </c>
      <c r="H26" s="121"/>
      <c r="I26" s="121">
        <v>0</v>
      </c>
      <c r="J26" s="121"/>
      <c r="K26" s="121">
        <f>+G26</f>
        <v>0</v>
      </c>
      <c r="L26" s="121"/>
      <c r="M26" s="121">
        <v>0</v>
      </c>
      <c r="N26" s="121"/>
      <c r="O26" s="121">
        <v>0</v>
      </c>
    </row>
    <row r="27" spans="1:15">
      <c r="C27" s="197" t="s">
        <v>207</v>
      </c>
      <c r="D27" s="7"/>
      <c r="E27" s="7"/>
      <c r="G27" s="122">
        <f>SUM(G21:G26)</f>
        <v>-32.999999999999993</v>
      </c>
      <c r="H27" s="121"/>
      <c r="I27" s="122">
        <f>SUM(I21:I26)</f>
        <v>-74.899999999999991</v>
      </c>
      <c r="J27" s="121"/>
      <c r="K27" s="122">
        <f>SUM(K21:K26)</f>
        <v>-32.999999999999993</v>
      </c>
      <c r="L27" s="121"/>
      <c r="M27" s="122">
        <f>SUM(M21:M26)</f>
        <v>-74.899999999999991</v>
      </c>
      <c r="N27" s="121"/>
      <c r="O27" s="122">
        <f>SUM(O21:O26)</f>
        <v>-350.1</v>
      </c>
    </row>
    <row r="28" spans="1:15">
      <c r="C28" s="198" t="s">
        <v>230</v>
      </c>
      <c r="G28" s="121">
        <v>0</v>
      </c>
      <c r="H28" s="121"/>
      <c r="I28" s="121">
        <v>0</v>
      </c>
      <c r="J28" s="121"/>
      <c r="K28" s="121">
        <f t="shared" ref="K28:K33" si="0">+G28</f>
        <v>0</v>
      </c>
      <c r="L28" s="121"/>
      <c r="M28" s="121">
        <v>0</v>
      </c>
      <c r="N28" s="121"/>
      <c r="O28" s="121">
        <v>0</v>
      </c>
    </row>
    <row r="29" spans="1:15">
      <c r="C29" s="198" t="s">
        <v>229</v>
      </c>
      <c r="G29" s="121">
        <v>-12.9</v>
      </c>
      <c r="H29" s="121"/>
      <c r="I29" s="121">
        <v>-13.1</v>
      </c>
      <c r="J29" s="121"/>
      <c r="K29" s="121">
        <f t="shared" si="0"/>
        <v>-12.9</v>
      </c>
      <c r="L29" s="121"/>
      <c r="M29" s="121">
        <v>-13.1</v>
      </c>
      <c r="N29" s="121"/>
      <c r="O29" s="121">
        <v>-80.2</v>
      </c>
    </row>
    <row r="30" spans="1:15">
      <c r="C30" s="198" t="s">
        <v>208</v>
      </c>
      <c r="G30" s="121">
        <v>-30</v>
      </c>
      <c r="H30" s="121"/>
      <c r="I30" s="121">
        <v>15</v>
      </c>
      <c r="J30" s="121"/>
      <c r="K30" s="121">
        <f t="shared" si="0"/>
        <v>-30</v>
      </c>
      <c r="L30" s="121"/>
      <c r="M30" s="121">
        <v>15</v>
      </c>
      <c r="N30" s="121"/>
      <c r="O30" s="121">
        <v>75</v>
      </c>
    </row>
    <row r="31" spans="1:15">
      <c r="C31" s="198" t="s">
        <v>272</v>
      </c>
      <c r="D31" s="8"/>
      <c r="G31" s="121">
        <v>-11.4</v>
      </c>
      <c r="H31" s="121"/>
      <c r="I31" s="121">
        <v>0</v>
      </c>
      <c r="J31" s="121"/>
      <c r="K31" s="121">
        <f t="shared" si="0"/>
        <v>-11.4</v>
      </c>
      <c r="L31" s="121"/>
      <c r="M31" s="121"/>
      <c r="N31" s="121"/>
      <c r="O31" s="121">
        <v>0</v>
      </c>
    </row>
    <row r="32" spans="1:15">
      <c r="C32" s="198" t="s">
        <v>281</v>
      </c>
      <c r="D32" s="8"/>
      <c r="G32" s="121">
        <v>-3.7</v>
      </c>
      <c r="H32" s="121"/>
      <c r="I32" s="121">
        <v>0</v>
      </c>
      <c r="J32" s="121"/>
      <c r="K32" s="121">
        <f t="shared" si="0"/>
        <v>-3.7</v>
      </c>
      <c r="L32" s="121"/>
      <c r="M32" s="121">
        <v>0</v>
      </c>
      <c r="N32" s="121"/>
      <c r="O32" s="121">
        <v>0</v>
      </c>
    </row>
    <row r="33" spans="3:15">
      <c r="C33" s="198" t="s">
        <v>209</v>
      </c>
      <c r="D33" s="8"/>
      <c r="G33" s="121">
        <v>-12.4</v>
      </c>
      <c r="H33" s="121"/>
      <c r="I33" s="121">
        <v>-9.4</v>
      </c>
      <c r="J33" s="121"/>
      <c r="K33" s="121">
        <f t="shared" si="0"/>
        <v>-12.4</v>
      </c>
      <c r="L33" s="121"/>
      <c r="M33" s="121">
        <v>-9.4</v>
      </c>
      <c r="N33" s="121"/>
      <c r="O33" s="121">
        <v>-63.4</v>
      </c>
    </row>
    <row r="34" spans="3:15">
      <c r="C34" s="197" t="s">
        <v>210</v>
      </c>
      <c r="D34" s="7"/>
      <c r="E34" s="7"/>
      <c r="G34" s="122">
        <f>SUM(G28:G33)</f>
        <v>-70.400000000000006</v>
      </c>
      <c r="H34" s="121"/>
      <c r="I34" s="122">
        <f>SUM(I28:I33)</f>
        <v>-7.5</v>
      </c>
      <c r="J34" s="121"/>
      <c r="K34" s="122">
        <f>SUM(K28:K33)</f>
        <v>-70.400000000000006</v>
      </c>
      <c r="L34" s="121"/>
      <c r="M34" s="122">
        <f>SUM(M28:M33)</f>
        <v>-7.5</v>
      </c>
      <c r="N34" s="121"/>
      <c r="O34" s="122">
        <f>SUM(O28:O33)</f>
        <v>-68.599999999999994</v>
      </c>
    </row>
    <row r="35" spans="3:15">
      <c r="C35" s="196" t="s">
        <v>211</v>
      </c>
      <c r="G35" s="121">
        <f>+G20+G27+G34</f>
        <v>15.967727000000025</v>
      </c>
      <c r="H35" s="121"/>
      <c r="I35" s="121">
        <f>+I20+I27+I34</f>
        <v>-9.0109999999999388</v>
      </c>
      <c r="J35" s="121"/>
      <c r="K35" s="121">
        <f>+K20+K27+K34</f>
        <v>15.967727000000025</v>
      </c>
      <c r="L35" s="121"/>
      <c r="M35" s="121">
        <f>+M20+M27+M34</f>
        <v>-9.0109999999999388</v>
      </c>
      <c r="N35" s="121"/>
      <c r="O35" s="121">
        <f>+O20+O27+O34</f>
        <v>27.199999999999733</v>
      </c>
    </row>
    <row r="36" spans="3:15">
      <c r="C36" s="196" t="s">
        <v>212</v>
      </c>
      <c r="G36" s="121">
        <v>74.400000000000006</v>
      </c>
      <c r="H36" s="121"/>
      <c r="I36" s="121">
        <v>47.3</v>
      </c>
      <c r="J36" s="121"/>
      <c r="K36" s="121">
        <f>+O37</f>
        <v>74.399999999999736</v>
      </c>
      <c r="L36" s="121"/>
      <c r="M36" s="121">
        <v>47.3</v>
      </c>
      <c r="N36" s="121"/>
      <c r="O36" s="121">
        <v>47.3</v>
      </c>
    </row>
    <row r="37" spans="3:15" ht="15.75" thickBot="1">
      <c r="C37" s="199" t="s">
        <v>213</v>
      </c>
      <c r="D37" s="199"/>
      <c r="E37" s="199"/>
      <c r="G37" s="200">
        <f>+G36+G35</f>
        <v>90.367727000000031</v>
      </c>
      <c r="H37" s="121"/>
      <c r="I37" s="200">
        <f>+I36+I35</f>
        <v>38.289000000000058</v>
      </c>
      <c r="J37" s="118"/>
      <c r="K37" s="200">
        <f>+K36+K35</f>
        <v>90.367726999999761</v>
      </c>
      <c r="L37" s="118"/>
      <c r="M37" s="200">
        <f>+M36+M35</f>
        <v>38.289000000000058</v>
      </c>
      <c r="N37" s="118"/>
      <c r="O37" s="200">
        <f>+O36+O35-0.1</f>
        <v>74.399999999999736</v>
      </c>
    </row>
    <row r="38" spans="3:15">
      <c r="H38" s="11"/>
      <c r="L38" s="11"/>
    </row>
    <row r="39" spans="3:15">
      <c r="H39" s="11"/>
      <c r="L39" s="11"/>
    </row>
    <row r="40" spans="3:15">
      <c r="H40" s="11"/>
      <c r="L40" s="11"/>
    </row>
    <row r="41" spans="3:15">
      <c r="H41" s="11"/>
      <c r="L41" s="11"/>
    </row>
    <row r="42" spans="3:15">
      <c r="H42" s="11"/>
      <c r="L42" s="11"/>
    </row>
    <row r="43" spans="3:15">
      <c r="H43" s="11"/>
      <c r="L43" s="11"/>
    </row>
    <row r="44" spans="3:15">
      <c r="H44" s="11"/>
      <c r="L44" s="11"/>
    </row>
    <row r="45" spans="3:15">
      <c r="H45" s="11"/>
      <c r="L45" s="11"/>
    </row>
    <row r="46" spans="3:15">
      <c r="L46" s="11"/>
    </row>
  </sheetData>
  <mergeCells count="3">
    <mergeCell ref="G4:I4"/>
    <mergeCell ref="G5:I5"/>
    <mergeCell ref="C2:O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1:P70"/>
  <sheetViews>
    <sheetView showGridLines="0" zoomScale="110" zoomScaleNormal="110" workbookViewId="0">
      <selection activeCell="A2" sqref="A2"/>
    </sheetView>
  </sheetViews>
  <sheetFormatPr defaultColWidth="8.7109375" defaultRowHeight="12.75"/>
  <cols>
    <col min="1" max="2" width="8.7109375" style="5"/>
    <col min="3" max="3" width="85.7109375" style="5" customWidth="1"/>
    <col min="4" max="4" width="1.5703125" style="5" customWidth="1"/>
    <col min="5" max="5" width="6.5703125" style="5" customWidth="1"/>
    <col min="6" max="6" width="1.5703125" style="5" customWidth="1"/>
    <col min="7" max="7" width="10.5703125" style="5" customWidth="1"/>
    <col min="8" max="8" width="1.5703125" style="5" customWidth="1"/>
    <col min="9" max="9" width="10.5703125" style="5" customWidth="1"/>
    <col min="10" max="10" width="1.5703125" style="5" customWidth="1"/>
    <col min="11" max="11" width="10.5703125" style="5" customWidth="1"/>
    <col min="12" max="12" width="1.5703125" style="5" customWidth="1"/>
    <col min="13" max="13" width="10.5703125" style="5" customWidth="1"/>
    <col min="14" max="14" width="1.7109375" style="5" customWidth="1"/>
    <col min="15" max="15" width="10.85546875" style="5" customWidth="1"/>
    <col min="16" max="16384" width="8.7109375" style="5"/>
  </cols>
  <sheetData>
    <row r="1" spans="3:15" ht="11.1" customHeight="1"/>
    <row r="2" spans="3:15" ht="12" customHeight="1"/>
    <row r="3" spans="3:15" ht="12" customHeight="1" thickBot="1">
      <c r="C3" s="162" t="s">
        <v>141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61"/>
      <c r="O3" s="61"/>
    </row>
    <row r="4" spans="3:15" ht="12" customHeight="1">
      <c r="C4" s="138"/>
      <c r="D4" s="138"/>
      <c r="E4" s="138"/>
      <c r="F4" s="138"/>
      <c r="G4" s="266" t="s">
        <v>11</v>
      </c>
      <c r="H4" s="266"/>
      <c r="I4" s="266"/>
      <c r="K4" s="266" t="s">
        <v>7</v>
      </c>
      <c r="L4" s="266"/>
      <c r="M4" s="266"/>
      <c r="N4" s="145"/>
      <c r="O4" s="5" t="s">
        <v>142</v>
      </c>
    </row>
    <row r="5" spans="3:15" ht="12" customHeight="1">
      <c r="C5" s="138"/>
      <c r="D5" s="138"/>
      <c r="E5" s="138"/>
      <c r="F5" s="138"/>
      <c r="G5" s="267" t="s">
        <v>0</v>
      </c>
      <c r="H5" s="267"/>
      <c r="I5" s="267"/>
      <c r="K5" s="267" t="s">
        <v>0</v>
      </c>
      <c r="L5" s="267"/>
      <c r="M5" s="267"/>
      <c r="N5" s="145"/>
      <c r="O5" s="65" t="s">
        <v>1</v>
      </c>
    </row>
    <row r="6" spans="3:15" ht="12" customHeight="1">
      <c r="C6" s="174" t="s">
        <v>143</v>
      </c>
      <c r="D6" s="163"/>
      <c r="E6" s="163"/>
      <c r="F6" s="163"/>
      <c r="G6" s="71">
        <v>2019</v>
      </c>
      <c r="H6" s="72"/>
      <c r="I6" s="73">
        <v>2018</v>
      </c>
      <c r="K6" s="62">
        <v>2019</v>
      </c>
      <c r="L6" s="62"/>
      <c r="M6" s="62">
        <v>2018</v>
      </c>
      <c r="N6" s="70"/>
      <c r="O6" s="62">
        <v>2018</v>
      </c>
    </row>
    <row r="7" spans="3:15" ht="12" customHeight="1">
      <c r="C7" s="164" t="s">
        <v>6</v>
      </c>
      <c r="D7" s="75"/>
      <c r="E7" s="75"/>
      <c r="F7" s="75"/>
      <c r="G7" s="66"/>
      <c r="H7" s="132"/>
      <c r="I7" s="132"/>
      <c r="J7" s="132"/>
      <c r="K7" s="132"/>
      <c r="L7" s="132"/>
      <c r="M7" s="132"/>
      <c r="N7" s="133"/>
      <c r="O7" s="132"/>
    </row>
    <row r="8" spans="3:15" ht="12" customHeight="1">
      <c r="C8" s="79" t="s">
        <v>144</v>
      </c>
      <c r="E8" s="66"/>
      <c r="F8" s="66"/>
      <c r="G8" s="175"/>
      <c r="H8" s="132"/>
      <c r="I8" s="133"/>
      <c r="J8" s="132"/>
      <c r="K8" s="66"/>
      <c r="L8" s="132"/>
      <c r="M8" s="138"/>
      <c r="N8" s="138"/>
      <c r="O8" s="67"/>
    </row>
    <row r="9" spans="3:15" ht="12" customHeight="1">
      <c r="C9" s="66" t="s">
        <v>145</v>
      </c>
      <c r="E9" s="66"/>
      <c r="F9" s="66"/>
      <c r="G9" s="67">
        <v>141.89999999999998</v>
      </c>
      <c r="H9" s="67"/>
      <c r="I9" s="67">
        <v>197.79300000000001</v>
      </c>
      <c r="J9" s="67"/>
      <c r="K9" s="67">
        <v>141.89999999999998</v>
      </c>
      <c r="L9" s="67"/>
      <c r="M9" s="67">
        <v>197.79300000000001</v>
      </c>
      <c r="N9" s="67"/>
      <c r="O9" s="67">
        <v>834.49999999999989</v>
      </c>
    </row>
    <row r="10" spans="3:15" ht="12" customHeight="1">
      <c r="C10" s="66" t="s">
        <v>146</v>
      </c>
      <c r="E10" s="66"/>
      <c r="F10" s="66"/>
      <c r="G10" s="67">
        <f>+SUM(Notes!E9:E13)</f>
        <v>66.59999999999998</v>
      </c>
      <c r="H10" s="67"/>
      <c r="I10" s="67">
        <v>92.339000000000027</v>
      </c>
      <c r="J10" s="67"/>
      <c r="K10" s="67">
        <f>+SUM(Notes!E24:E28)</f>
        <v>66.59999999999998</v>
      </c>
      <c r="L10" s="67"/>
      <c r="M10" s="67">
        <v>92.339000000000027</v>
      </c>
      <c r="N10" s="67"/>
      <c r="O10" s="67">
        <v>515.9</v>
      </c>
    </row>
    <row r="11" spans="3:15" ht="12" customHeight="1">
      <c r="C11" s="66" t="s">
        <v>34</v>
      </c>
      <c r="E11" s="66"/>
      <c r="F11" s="66"/>
      <c r="G11" s="67">
        <f>+Notes!E31</f>
        <v>-29.300000000000018</v>
      </c>
      <c r="H11" s="67"/>
      <c r="I11" s="67">
        <v>-22.694999999999972</v>
      </c>
      <c r="J11" s="67"/>
      <c r="K11" s="67">
        <f>+Notes!E31</f>
        <v>-29.300000000000018</v>
      </c>
      <c r="L11" s="67"/>
      <c r="M11" s="67">
        <v>-22.694999999999972</v>
      </c>
      <c r="N11" s="67"/>
      <c r="O11" s="67">
        <v>36.29999999999994</v>
      </c>
    </row>
    <row r="12" spans="3:15" ht="12" customHeight="1">
      <c r="C12" s="66"/>
      <c r="E12" s="66"/>
      <c r="F12" s="66"/>
      <c r="G12" s="67"/>
      <c r="H12" s="67"/>
      <c r="I12" s="67"/>
      <c r="J12" s="67"/>
      <c r="K12" s="67"/>
      <c r="L12" s="67"/>
      <c r="M12" s="67"/>
      <c r="N12" s="67"/>
      <c r="O12" s="67"/>
    </row>
    <row r="13" spans="3:15" ht="12" customHeight="1">
      <c r="C13" s="79" t="s">
        <v>240</v>
      </c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67"/>
    </row>
    <row r="14" spans="3:15" ht="12" customHeight="1">
      <c r="C14" s="75" t="s">
        <v>2</v>
      </c>
      <c r="E14" s="66"/>
      <c r="F14" s="66"/>
      <c r="G14" s="67">
        <v>129.30000000000001</v>
      </c>
      <c r="H14" s="67"/>
      <c r="I14" s="67">
        <v>201.34300000000002</v>
      </c>
      <c r="J14" s="67"/>
      <c r="K14" s="67">
        <v>129.30000000000001</v>
      </c>
      <c r="L14" s="67"/>
      <c r="M14" s="67">
        <v>201.34300000000002</v>
      </c>
      <c r="N14" s="67"/>
      <c r="O14" s="67">
        <v>874.29999999999984</v>
      </c>
    </row>
    <row r="15" spans="3:15" ht="12" customHeight="1">
      <c r="C15" s="66" t="s">
        <v>147</v>
      </c>
      <c r="E15" s="66"/>
      <c r="F15" s="66"/>
      <c r="G15" s="67">
        <f>+'IS and OCI'!G20</f>
        <v>-42.532272999999975</v>
      </c>
      <c r="H15" s="67"/>
      <c r="I15" s="67">
        <v>-7.29099999999994</v>
      </c>
      <c r="J15" s="67"/>
      <c r="K15" s="67">
        <f>+'IS and OCI'!K20</f>
        <v>-42.532272999999975</v>
      </c>
      <c r="L15" s="67"/>
      <c r="M15" s="67">
        <v>-7.29099999999994</v>
      </c>
      <c r="N15" s="67"/>
      <c r="O15" s="67">
        <v>39.39999999999975</v>
      </c>
    </row>
    <row r="16" spans="3:15" ht="12" customHeight="1">
      <c r="C16" s="66" t="s">
        <v>135</v>
      </c>
      <c r="E16" s="66"/>
      <c r="F16" s="66"/>
      <c r="G16" s="67">
        <f>+SUM('IS and OCI'!G21:G23)</f>
        <v>-22</v>
      </c>
      <c r="H16" s="67"/>
      <c r="I16" s="67">
        <v>-22.32</v>
      </c>
      <c r="J16" s="67"/>
      <c r="K16" s="67">
        <f>+SUM('IS and OCI'!K21:K23)</f>
        <v>-22</v>
      </c>
      <c r="L16" s="67"/>
      <c r="M16" s="67">
        <v>-22.32</v>
      </c>
      <c r="N16" s="67"/>
      <c r="O16" s="67">
        <v>-87.3</v>
      </c>
    </row>
    <row r="17" spans="3:16" ht="12" customHeight="1">
      <c r="C17" s="66" t="s">
        <v>26</v>
      </c>
      <c r="E17" s="66"/>
      <c r="F17" s="66"/>
      <c r="G17" s="67">
        <f>+'IS and OCI'!G24</f>
        <v>-64.532272999999975</v>
      </c>
      <c r="H17" s="67"/>
      <c r="I17" s="67">
        <v>-29.61099999999994</v>
      </c>
      <c r="J17" s="67"/>
      <c r="K17" s="67">
        <f>+'IS and OCI'!K24</f>
        <v>-64.532272999999975</v>
      </c>
      <c r="L17" s="67"/>
      <c r="M17" s="67">
        <v>-29.61099999999994</v>
      </c>
      <c r="N17" s="67"/>
      <c r="O17" s="67">
        <v>-47.90000000000024</v>
      </c>
    </row>
    <row r="18" spans="3:16" ht="12" customHeight="1">
      <c r="C18" s="66" t="s">
        <v>148</v>
      </c>
      <c r="E18" s="66"/>
      <c r="F18" s="66"/>
      <c r="G18" s="67">
        <f>+'IS and OCI'!G25</f>
        <v>-0.6</v>
      </c>
      <c r="H18" s="67"/>
      <c r="I18" s="67">
        <v>-10.4</v>
      </c>
      <c r="J18" s="67"/>
      <c r="K18" s="67">
        <f>+'IS and OCI'!K25</f>
        <v>-0.6</v>
      </c>
      <c r="L18" s="67"/>
      <c r="M18" s="67">
        <v>-10.4</v>
      </c>
      <c r="N18" s="67"/>
      <c r="O18" s="67">
        <v>-40</v>
      </c>
    </row>
    <row r="19" spans="3:16" ht="12" customHeight="1">
      <c r="C19" s="66" t="s">
        <v>136</v>
      </c>
      <c r="E19" s="66"/>
      <c r="F19" s="66"/>
      <c r="G19" s="67">
        <f>+'IS and OCI'!G26</f>
        <v>-65.132272999999969</v>
      </c>
      <c r="H19" s="67"/>
      <c r="I19" s="67">
        <v>-40.010999999999939</v>
      </c>
      <c r="J19" s="67"/>
      <c r="K19" s="67">
        <f>+'IS and OCI'!K26</f>
        <v>-65.132272999999969</v>
      </c>
      <c r="L19" s="67"/>
      <c r="M19" s="67">
        <v>-40.010999999999939</v>
      </c>
      <c r="N19" s="67"/>
      <c r="O19" s="67">
        <v>-87.900000000000233</v>
      </c>
    </row>
    <row r="20" spans="3:16" ht="12" customHeight="1">
      <c r="C20" s="66" t="s">
        <v>138</v>
      </c>
      <c r="E20" s="66"/>
      <c r="F20" s="66"/>
      <c r="G20" s="165">
        <f>+'IS and OCI'!G35</f>
        <v>-0.19129436537689168</v>
      </c>
      <c r="H20" s="165"/>
      <c r="I20" s="165">
        <v>-0.12</v>
      </c>
      <c r="J20" s="165"/>
      <c r="K20" s="165">
        <v>-0.19</v>
      </c>
      <c r="L20" s="165"/>
      <c r="M20" s="165">
        <v>-0.12</v>
      </c>
      <c r="N20" s="165"/>
      <c r="O20" s="165">
        <v>-0.26</v>
      </c>
    </row>
    <row r="21" spans="3:16" ht="12" customHeight="1">
      <c r="C21" s="79"/>
      <c r="E21" s="66"/>
      <c r="F21" s="66"/>
      <c r="G21" s="66"/>
      <c r="H21" s="67"/>
      <c r="I21" s="67"/>
      <c r="J21" s="67"/>
      <c r="K21" s="67"/>
      <c r="L21" s="67"/>
      <c r="M21" s="67"/>
      <c r="N21" s="67"/>
      <c r="O21" s="67"/>
    </row>
    <row r="22" spans="3:16" ht="12" customHeight="1">
      <c r="C22" s="79" t="s">
        <v>236</v>
      </c>
      <c r="E22" s="66"/>
      <c r="F22" s="66"/>
      <c r="G22" s="138"/>
      <c r="H22" s="67"/>
      <c r="I22" s="67"/>
      <c r="J22" s="67"/>
      <c r="K22" s="67"/>
      <c r="L22" s="67"/>
      <c r="M22" s="67"/>
      <c r="N22" s="67"/>
      <c r="O22" s="67"/>
    </row>
    <row r="23" spans="3:16" ht="12" customHeight="1">
      <c r="C23" s="66" t="s">
        <v>137</v>
      </c>
      <c r="E23" s="66"/>
      <c r="F23" s="66"/>
      <c r="G23" s="147">
        <f>+CF!G20</f>
        <v>119.36772700000002</v>
      </c>
      <c r="H23" s="67"/>
      <c r="I23" s="67">
        <v>73.438000000000059</v>
      </c>
      <c r="J23" s="67"/>
      <c r="K23" s="147">
        <f>+CF!K20</f>
        <v>119.36772700000002</v>
      </c>
      <c r="L23" s="67"/>
      <c r="M23" s="67">
        <v>73.438000000000059</v>
      </c>
      <c r="N23" s="67"/>
      <c r="O23" s="67">
        <v>445.89999999999975</v>
      </c>
    </row>
    <row r="24" spans="3:16" ht="12" customHeight="1">
      <c r="C24" s="66" t="s">
        <v>35</v>
      </c>
      <c r="E24" s="66"/>
      <c r="F24" s="66"/>
      <c r="G24" s="67">
        <v>62.1</v>
      </c>
      <c r="H24" s="67"/>
      <c r="I24" s="67">
        <v>53.7</v>
      </c>
      <c r="J24" s="67"/>
      <c r="K24" s="67">
        <v>62.1</v>
      </c>
      <c r="L24" s="67"/>
      <c r="M24" s="67">
        <v>53.7</v>
      </c>
      <c r="N24" s="67"/>
      <c r="O24" s="67">
        <v>277.10000000000002</v>
      </c>
    </row>
    <row r="25" spans="3:16" ht="12" customHeight="1">
      <c r="C25" s="66" t="s">
        <v>139</v>
      </c>
      <c r="E25" s="66"/>
      <c r="F25" s="66"/>
      <c r="G25" s="67">
        <f>+Notes!H150</f>
        <v>11.5</v>
      </c>
      <c r="H25" s="67"/>
      <c r="I25" s="67">
        <v>4</v>
      </c>
      <c r="J25" s="67"/>
      <c r="K25" s="67">
        <f>+Notes!K150</f>
        <v>11.5</v>
      </c>
      <c r="L25" s="67"/>
      <c r="M25" s="67">
        <v>4</v>
      </c>
      <c r="N25" s="67"/>
      <c r="O25" s="67">
        <v>42.5</v>
      </c>
    </row>
    <row r="26" spans="3:16" ht="12" customHeight="1">
      <c r="C26" s="66" t="s">
        <v>149</v>
      </c>
      <c r="E26" s="66"/>
      <c r="F26" s="66"/>
      <c r="G26" s="67">
        <f>+BS!H23</f>
        <v>2497.6000000000004</v>
      </c>
      <c r="H26" s="67"/>
      <c r="I26" s="67">
        <v>2501.9400000000005</v>
      </c>
      <c r="J26" s="67"/>
      <c r="K26" s="67">
        <f>+G26</f>
        <v>2497.6000000000004</v>
      </c>
      <c r="L26" s="67"/>
      <c r="M26" s="67">
        <v>2501.9400000000005</v>
      </c>
      <c r="N26" s="67"/>
      <c r="O26" s="67">
        <v>2384.8000000000006</v>
      </c>
      <c r="P26" s="77"/>
    </row>
    <row r="27" spans="3:16" ht="12" customHeight="1">
      <c r="C27" s="66" t="s">
        <v>45</v>
      </c>
      <c r="E27" s="66"/>
      <c r="F27" s="66"/>
      <c r="G27" s="67">
        <f>+BS!H8</f>
        <v>90.4</v>
      </c>
      <c r="H27" s="67"/>
      <c r="I27" s="67">
        <v>38.429000000000002</v>
      </c>
      <c r="J27" s="67"/>
      <c r="K27" s="67">
        <f>+G27</f>
        <v>90.4</v>
      </c>
      <c r="L27" s="67"/>
      <c r="M27" s="67">
        <v>38.429000000000002</v>
      </c>
      <c r="N27" s="67"/>
      <c r="O27" s="67">
        <v>74.5</v>
      </c>
      <c r="P27" s="77"/>
    </row>
    <row r="28" spans="3:16" ht="12" customHeight="1">
      <c r="C28" s="66" t="s">
        <v>269</v>
      </c>
      <c r="D28" s="210"/>
      <c r="E28" s="66"/>
      <c r="F28" s="66"/>
      <c r="G28" s="235">
        <f>-Notes!K231</f>
        <v>1051.6999999999998</v>
      </c>
      <c r="H28" s="67"/>
      <c r="I28" s="67">
        <f>-Notes!L231</f>
        <v>1150.6999999999998</v>
      </c>
      <c r="J28" s="67"/>
      <c r="K28" s="147">
        <f>+G28</f>
        <v>1051.6999999999998</v>
      </c>
      <c r="L28" s="67"/>
      <c r="M28" s="67">
        <v>1150.8999999999999</v>
      </c>
      <c r="N28" s="67"/>
      <c r="O28" s="67">
        <f>-Notes!N231</f>
        <v>1109.5999999999999</v>
      </c>
      <c r="P28" s="77"/>
    </row>
    <row r="29" spans="3:16" ht="12" customHeight="1">
      <c r="C29" s="139" t="s">
        <v>270</v>
      </c>
      <c r="D29" s="77"/>
      <c r="E29" s="139"/>
      <c r="F29" s="139"/>
      <c r="G29" s="241">
        <f>-Notes!K235</f>
        <v>1282.8999999999999</v>
      </c>
      <c r="H29" s="242"/>
      <c r="I29" s="242"/>
      <c r="J29" s="242"/>
      <c r="K29" s="241"/>
      <c r="L29" s="242"/>
      <c r="M29" s="242"/>
      <c r="N29" s="242"/>
      <c r="O29" s="242"/>
      <c r="P29" s="77"/>
    </row>
    <row r="30" spans="3:16" ht="12" customHeight="1">
      <c r="C30" s="243" t="s">
        <v>271</v>
      </c>
      <c r="G30" s="77"/>
      <c r="H30" s="77"/>
      <c r="I30" s="77"/>
      <c r="J30" s="77"/>
      <c r="K30" s="211"/>
      <c r="L30" s="77"/>
      <c r="M30" s="77"/>
      <c r="N30" s="77"/>
      <c r="O30" s="77"/>
      <c r="P30" s="77"/>
    </row>
    <row r="31" spans="3:16" ht="11.1" customHeight="1">
      <c r="G31" s="77"/>
      <c r="H31" s="77"/>
      <c r="I31" s="235"/>
      <c r="J31" s="236"/>
      <c r="K31" s="236"/>
      <c r="L31" s="236"/>
      <c r="M31" s="236"/>
      <c r="N31" s="236"/>
      <c r="O31" s="235"/>
      <c r="P31" s="77"/>
    </row>
    <row r="32" spans="3:16" ht="11.1" customHeight="1"/>
    <row r="33" spans="3:12" ht="11.1" customHeight="1"/>
    <row r="34" spans="3:12" ht="11.1" customHeight="1"/>
    <row r="35" spans="3:12" ht="11.1" customHeight="1"/>
    <row r="36" spans="3:12" ht="11.1" customHeight="1"/>
    <row r="37" spans="3:12" ht="11.1" customHeight="1">
      <c r="E37" s="146"/>
    </row>
    <row r="38" spans="3:12" ht="11.1" customHeight="1">
      <c r="E38" s="146"/>
      <c r="G38" s="192"/>
      <c r="I38" s="192"/>
    </row>
    <row r="39" spans="3:12" ht="11.1" customHeight="1">
      <c r="C39" s="77"/>
      <c r="D39" s="77"/>
    </row>
    <row r="40" spans="3:12" ht="11.1" customHeight="1">
      <c r="G40" s="67"/>
      <c r="H40" s="67"/>
      <c r="I40" s="67"/>
      <c r="J40" s="67"/>
      <c r="K40" s="67"/>
      <c r="L40" s="67"/>
    </row>
    <row r="41" spans="3:12" ht="11.1" customHeight="1">
      <c r="G41" s="67"/>
      <c r="H41" s="67"/>
      <c r="I41" s="67"/>
      <c r="J41" s="67"/>
      <c r="K41" s="67"/>
      <c r="L41" s="67"/>
    </row>
    <row r="42" spans="3:12" ht="11.1" customHeight="1">
      <c r="G42" s="67"/>
      <c r="H42" s="67"/>
      <c r="I42" s="67"/>
      <c r="J42" s="67"/>
      <c r="K42" s="67"/>
      <c r="L42" s="67"/>
    </row>
    <row r="43" spans="3:12" ht="11.1" customHeight="1">
      <c r="G43" s="67"/>
      <c r="H43" s="67"/>
      <c r="I43" s="67"/>
      <c r="J43" s="67"/>
      <c r="K43" s="67"/>
      <c r="L43" s="67"/>
    </row>
    <row r="44" spans="3:12" ht="11.1" customHeight="1">
      <c r="G44" s="67"/>
      <c r="H44" s="67"/>
      <c r="I44" s="67"/>
      <c r="J44" s="67"/>
      <c r="K44" s="67"/>
      <c r="L44" s="67"/>
    </row>
    <row r="45" spans="3:12" ht="11.1" customHeight="1"/>
    <row r="46" spans="3:12" ht="11.1" customHeight="1"/>
    <row r="47" spans="3:12" ht="11.1" customHeight="1"/>
    <row r="48" spans="3:12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</sheetData>
  <mergeCells count="4">
    <mergeCell ref="G4:I4"/>
    <mergeCell ref="K4:M4"/>
    <mergeCell ref="G5:I5"/>
    <mergeCell ref="K5:M5"/>
  </mergeCells>
  <pageMargins left="0.7" right="0.7" top="0.75" bottom="0.75" header="0.3" footer="0.3"/>
  <pageSetup paperSize="9" orientation="portrait" verticalDpi="0" r:id="rId1"/>
  <ignoredErrors>
    <ignoredError sqref="K10 G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O317"/>
  <sheetViews>
    <sheetView showGridLines="0" zoomScale="120" zoomScaleNormal="120" workbookViewId="0">
      <selection activeCell="H44" sqref="H44"/>
    </sheetView>
  </sheetViews>
  <sheetFormatPr defaultRowHeight="15"/>
  <cols>
    <col min="3" max="3" width="60.7109375" customWidth="1"/>
    <col min="4" max="4" width="1.5703125" customWidth="1"/>
    <col min="5" max="6" width="10.5703125" customWidth="1"/>
    <col min="7" max="7" width="1.5703125" customWidth="1"/>
    <col min="8" max="9" width="10.5703125" customWidth="1"/>
    <col min="10" max="10" width="1.5703125" customWidth="1"/>
    <col min="11" max="12" width="10.5703125" customWidth="1"/>
    <col min="13" max="13" width="1.5703125" customWidth="1"/>
    <col min="14" max="14" width="10.5703125" style="5" customWidth="1"/>
    <col min="15" max="15" width="9.140625" style="5"/>
  </cols>
  <sheetData>
    <row r="2" spans="2:15">
      <c r="B2" s="4" t="s">
        <v>284</v>
      </c>
    </row>
    <row r="3" spans="2:15" s="8" customFormat="1" ht="15.75" thickBot="1">
      <c r="B3" s="2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5" ht="12" customHeight="1">
      <c r="E4" s="271" t="s">
        <v>11</v>
      </c>
      <c r="F4" s="271"/>
      <c r="G4" s="271"/>
      <c r="H4" s="271"/>
      <c r="I4" s="271"/>
      <c r="J4" s="271"/>
      <c r="K4" s="271"/>
      <c r="L4" s="271"/>
      <c r="N4"/>
      <c r="O4"/>
    </row>
    <row r="5" spans="2:15" ht="12" customHeight="1">
      <c r="E5" s="268" t="s">
        <v>0</v>
      </c>
      <c r="F5" s="268"/>
      <c r="G5" s="268"/>
      <c r="H5" s="268"/>
      <c r="I5" s="268"/>
      <c r="J5" s="268"/>
      <c r="K5" s="268"/>
      <c r="L5" s="268"/>
      <c r="N5"/>
      <c r="O5"/>
    </row>
    <row r="6" spans="2:15" ht="12" customHeight="1">
      <c r="E6" s="128">
        <v>2019</v>
      </c>
      <c r="F6" s="128">
        <v>2018</v>
      </c>
      <c r="G6" s="6"/>
      <c r="H6" s="128">
        <v>2019</v>
      </c>
      <c r="I6" s="128">
        <v>2018</v>
      </c>
      <c r="K6" s="128">
        <v>2019</v>
      </c>
      <c r="L6" s="128">
        <v>2018</v>
      </c>
      <c r="N6"/>
      <c r="O6"/>
    </row>
    <row r="7" spans="2:15" ht="12" customHeight="1">
      <c r="E7" s="272" t="s">
        <v>95</v>
      </c>
      <c r="F7" s="272"/>
      <c r="G7" s="129"/>
      <c r="H7" s="274" t="s">
        <v>96</v>
      </c>
      <c r="I7" s="274"/>
      <c r="K7" s="274" t="s">
        <v>97</v>
      </c>
      <c r="L7" s="274"/>
      <c r="N7"/>
      <c r="O7"/>
    </row>
    <row r="8" spans="2:15" ht="12" customHeight="1">
      <c r="C8" s="104" t="s">
        <v>12</v>
      </c>
      <c r="E8" s="273"/>
      <c r="F8" s="273"/>
      <c r="G8" s="131"/>
      <c r="H8" s="275"/>
      <c r="I8" s="275"/>
      <c r="K8" s="275"/>
      <c r="L8" s="275"/>
      <c r="N8"/>
      <c r="O8"/>
    </row>
    <row r="9" spans="2:15" ht="12" customHeight="1">
      <c r="C9" s="75" t="s">
        <v>36</v>
      </c>
      <c r="D9" s="75"/>
      <c r="E9" s="132">
        <v>141.89999999999998</v>
      </c>
      <c r="F9" s="132">
        <v>197.79300000000001</v>
      </c>
      <c r="G9" s="132"/>
      <c r="H9" s="132">
        <f>+K9-E9</f>
        <v>-12.599999999999966</v>
      </c>
      <c r="I9" s="132">
        <f>+L9-F9</f>
        <v>3.5</v>
      </c>
      <c r="J9" s="132"/>
      <c r="K9" s="132">
        <v>129.30000000000001</v>
      </c>
      <c r="L9" s="132">
        <v>201.29300000000001</v>
      </c>
      <c r="N9"/>
      <c r="O9"/>
    </row>
    <row r="10" spans="2:15" ht="12" customHeight="1">
      <c r="C10" s="75"/>
      <c r="D10" s="75"/>
      <c r="E10" s="132"/>
      <c r="F10" s="132"/>
      <c r="G10" s="132"/>
      <c r="H10" s="132"/>
      <c r="I10" s="132"/>
      <c r="J10" s="132"/>
      <c r="K10" s="132"/>
      <c r="L10" s="132"/>
      <c r="N10"/>
      <c r="O10"/>
    </row>
    <row r="11" spans="2:15" ht="12" customHeight="1">
      <c r="C11" s="75" t="s">
        <v>15</v>
      </c>
      <c r="D11" s="75"/>
      <c r="E11" s="132">
        <v>-61.3</v>
      </c>
      <c r="F11" s="132">
        <v>-85.714999999999989</v>
      </c>
      <c r="G11" s="132"/>
      <c r="H11" s="132">
        <v>0</v>
      </c>
      <c r="I11" s="132">
        <v>0</v>
      </c>
      <c r="J11" s="132"/>
      <c r="K11" s="132">
        <v>-61.3</v>
      </c>
      <c r="L11" s="132">
        <v>-85.714999999999989</v>
      </c>
      <c r="N11"/>
      <c r="O11"/>
    </row>
    <row r="12" spans="2:15" ht="12" customHeight="1">
      <c r="C12" s="75" t="s">
        <v>16</v>
      </c>
      <c r="D12" s="75"/>
      <c r="E12" s="133">
        <v>-2.4</v>
      </c>
      <c r="F12" s="132">
        <v>-2.8439999999999999</v>
      </c>
      <c r="G12" s="133"/>
      <c r="H12" s="133">
        <v>0</v>
      </c>
      <c r="I12" s="133">
        <v>0</v>
      </c>
      <c r="J12" s="133"/>
      <c r="K12" s="133">
        <v>-2.4</v>
      </c>
      <c r="L12" s="132">
        <v>-2.8439999999999999</v>
      </c>
      <c r="N12"/>
      <c r="O12"/>
    </row>
    <row r="13" spans="2:15" ht="12" customHeight="1">
      <c r="C13" s="75" t="s">
        <v>17</v>
      </c>
      <c r="D13" s="75"/>
      <c r="E13" s="133">
        <v>-11.6</v>
      </c>
      <c r="F13" s="132">
        <v>-16.895</v>
      </c>
      <c r="G13" s="133"/>
      <c r="H13" s="133">
        <v>0</v>
      </c>
      <c r="I13" s="133">
        <v>0</v>
      </c>
      <c r="J13" s="133"/>
      <c r="K13" s="133">
        <v>-11.6</v>
      </c>
      <c r="L13" s="132">
        <v>-16.895</v>
      </c>
      <c r="N13"/>
      <c r="O13"/>
    </row>
    <row r="14" spans="2:15" ht="12" customHeight="1">
      <c r="C14" s="75" t="s">
        <v>98</v>
      </c>
      <c r="D14" s="75"/>
      <c r="E14" s="133">
        <v>-61.8</v>
      </c>
      <c r="F14" s="132">
        <v>-76.3</v>
      </c>
      <c r="G14" s="133"/>
      <c r="H14" s="132">
        <f>+K14-E14</f>
        <v>-3.4000000000000057</v>
      </c>
      <c r="I14" s="132">
        <f>+L14-F14</f>
        <v>8</v>
      </c>
      <c r="J14" s="133"/>
      <c r="K14" s="133">
        <v>-65.2</v>
      </c>
      <c r="L14" s="132">
        <v>-68.3</v>
      </c>
      <c r="N14"/>
      <c r="O14"/>
    </row>
    <row r="15" spans="2:15" ht="12" customHeight="1">
      <c r="C15" s="75" t="s">
        <v>42</v>
      </c>
      <c r="D15" s="75"/>
      <c r="E15" s="133">
        <v>-34.1</v>
      </c>
      <c r="F15" s="132">
        <v>-38.734000000000002</v>
      </c>
      <c r="G15" s="133"/>
      <c r="H15" s="133">
        <v>0</v>
      </c>
      <c r="I15" s="133">
        <v>0</v>
      </c>
      <c r="J15" s="133"/>
      <c r="K15" s="133">
        <v>-34.1</v>
      </c>
      <c r="L15" s="132">
        <v>-38.734000000000002</v>
      </c>
      <c r="N15"/>
      <c r="O15"/>
    </row>
    <row r="16" spans="2:15" ht="12" customHeight="1">
      <c r="C16" s="69" t="s">
        <v>227</v>
      </c>
      <c r="D16" s="79"/>
      <c r="E16" s="134">
        <f>SUM(E9:E15)</f>
        <v>-29.300000000000018</v>
      </c>
      <c r="F16" s="134">
        <f>SUM(F9:F15)</f>
        <v>-22.694999999999972</v>
      </c>
      <c r="G16" s="135"/>
      <c r="H16" s="134">
        <f>SUM(H9:H15)</f>
        <v>-15.999999999999972</v>
      </c>
      <c r="I16" s="134">
        <f>SUM(I9:I15)</f>
        <v>11.5</v>
      </c>
      <c r="J16" s="135"/>
      <c r="K16" s="134">
        <f>SUM(K9:K15)</f>
        <v>-45.3</v>
      </c>
      <c r="L16" s="134">
        <f>SUM(L9:L15)</f>
        <v>-11.194999999999972</v>
      </c>
      <c r="N16"/>
      <c r="O16"/>
    </row>
    <row r="17" spans="3:15" ht="12" customHeight="1">
      <c r="N17"/>
      <c r="O17"/>
    </row>
    <row r="18" spans="3:15" ht="12" customHeight="1" thickBot="1">
      <c r="C18" s="12"/>
      <c r="D18" s="12"/>
      <c r="E18" s="12"/>
      <c r="F18" s="12"/>
      <c r="G18" s="12"/>
      <c r="H18" s="12"/>
      <c r="I18" s="12"/>
      <c r="J18" s="12"/>
      <c r="K18" s="12"/>
      <c r="L18" s="12"/>
      <c r="N18"/>
      <c r="O18"/>
    </row>
    <row r="19" spans="3:15" ht="12" customHeight="1">
      <c r="E19" s="271" t="s">
        <v>7</v>
      </c>
      <c r="F19" s="271"/>
      <c r="G19" s="271"/>
      <c r="H19" s="271"/>
      <c r="I19" s="271"/>
      <c r="J19" s="271"/>
      <c r="K19" s="271"/>
      <c r="L19" s="271"/>
      <c r="N19"/>
      <c r="O19"/>
    </row>
    <row r="20" spans="3:15" ht="12" customHeight="1">
      <c r="E20" s="268" t="s">
        <v>0</v>
      </c>
      <c r="F20" s="268"/>
      <c r="G20" s="268"/>
      <c r="H20" s="268"/>
      <c r="I20" s="268"/>
      <c r="J20" s="268"/>
      <c r="K20" s="268"/>
      <c r="L20" s="268"/>
      <c r="N20"/>
      <c r="O20"/>
    </row>
    <row r="21" spans="3:15" ht="12" customHeight="1">
      <c r="E21" s="128">
        <v>2019</v>
      </c>
      <c r="F21" s="128">
        <v>2018</v>
      </c>
      <c r="G21" s="6"/>
      <c r="H21" s="128">
        <v>2019</v>
      </c>
      <c r="I21" s="128">
        <v>2018</v>
      </c>
      <c r="K21" s="128">
        <v>2019</v>
      </c>
      <c r="L21" s="128">
        <v>2018</v>
      </c>
      <c r="N21"/>
      <c r="O21"/>
    </row>
    <row r="22" spans="3:15" ht="12" customHeight="1">
      <c r="E22" s="272" t="s">
        <v>95</v>
      </c>
      <c r="F22" s="272"/>
      <c r="G22" s="129"/>
      <c r="H22" s="274" t="s">
        <v>96</v>
      </c>
      <c r="I22" s="274"/>
      <c r="K22" s="274" t="s">
        <v>97</v>
      </c>
      <c r="L22" s="274"/>
      <c r="N22"/>
      <c r="O22"/>
    </row>
    <row r="23" spans="3:15" ht="12" customHeight="1">
      <c r="C23" s="104" t="s">
        <v>12</v>
      </c>
      <c r="E23" s="273"/>
      <c r="F23" s="273"/>
      <c r="G23" s="131"/>
      <c r="H23" s="275"/>
      <c r="I23" s="275"/>
      <c r="K23" s="275"/>
      <c r="L23" s="275"/>
      <c r="N23"/>
      <c r="O23"/>
    </row>
    <row r="24" spans="3:15" ht="12" customHeight="1">
      <c r="C24" s="75" t="s">
        <v>36</v>
      </c>
      <c r="D24" s="75"/>
      <c r="E24" s="132">
        <v>141.89999999999998</v>
      </c>
      <c r="F24" s="132">
        <v>197.79300000000001</v>
      </c>
      <c r="G24" s="132"/>
      <c r="H24" s="132">
        <f>+K24-E24</f>
        <v>-12.599999999999966</v>
      </c>
      <c r="I24" s="132">
        <f>+L24-F24</f>
        <v>3.5</v>
      </c>
      <c r="J24" s="132"/>
      <c r="K24" s="132">
        <v>129.30000000000001</v>
      </c>
      <c r="L24" s="132">
        <v>201.29300000000001</v>
      </c>
      <c r="N24"/>
      <c r="O24"/>
    </row>
    <row r="25" spans="3:15" ht="12" customHeight="1">
      <c r="C25" s="75"/>
      <c r="D25" s="75"/>
      <c r="E25" s="132"/>
      <c r="F25" s="132"/>
      <c r="G25" s="132"/>
      <c r="H25" s="132"/>
      <c r="I25" s="132"/>
      <c r="J25" s="132"/>
      <c r="K25" s="132"/>
      <c r="L25" s="132"/>
      <c r="N25"/>
      <c r="O25"/>
    </row>
    <row r="26" spans="3:15" ht="12" customHeight="1">
      <c r="C26" s="75" t="s">
        <v>15</v>
      </c>
      <c r="D26" s="75"/>
      <c r="E26" s="132">
        <v>-61.3</v>
      </c>
      <c r="F26" s="132">
        <v>-85.714999999999989</v>
      </c>
      <c r="G26" s="132"/>
      <c r="H26" s="132">
        <v>0</v>
      </c>
      <c r="I26" s="132">
        <v>0</v>
      </c>
      <c r="J26" s="132"/>
      <c r="K26" s="132">
        <v>-61.3</v>
      </c>
      <c r="L26" s="132">
        <v>-85.714999999999989</v>
      </c>
      <c r="N26"/>
      <c r="O26"/>
    </row>
    <row r="27" spans="3:15" ht="12" customHeight="1">
      <c r="C27" s="75" t="s">
        <v>16</v>
      </c>
      <c r="D27" s="75"/>
      <c r="E27" s="133">
        <v>-2.4</v>
      </c>
      <c r="F27" s="132">
        <v>-2.8439999999999999</v>
      </c>
      <c r="G27" s="133"/>
      <c r="H27" s="133">
        <v>0</v>
      </c>
      <c r="I27" s="133">
        <v>0</v>
      </c>
      <c r="J27" s="133"/>
      <c r="K27" s="133">
        <v>-2.4</v>
      </c>
      <c r="L27" s="132">
        <v>-2.8439999999999999</v>
      </c>
      <c r="N27"/>
      <c r="O27"/>
    </row>
    <row r="28" spans="3:15" ht="12" customHeight="1">
      <c r="C28" s="75" t="s">
        <v>17</v>
      </c>
      <c r="D28" s="75"/>
      <c r="E28" s="133">
        <v>-11.6</v>
      </c>
      <c r="F28" s="132">
        <v>-16.895</v>
      </c>
      <c r="G28" s="133"/>
      <c r="H28" s="133">
        <v>0</v>
      </c>
      <c r="I28" s="133">
        <v>0</v>
      </c>
      <c r="J28" s="133"/>
      <c r="K28" s="133">
        <v>-11.6</v>
      </c>
      <c r="L28" s="132">
        <v>-16.895</v>
      </c>
      <c r="N28"/>
      <c r="O28"/>
    </row>
    <row r="29" spans="3:15" ht="12" customHeight="1">
      <c r="C29" s="75" t="s">
        <v>98</v>
      </c>
      <c r="D29" s="75"/>
      <c r="E29" s="133">
        <v>-61.8</v>
      </c>
      <c r="F29" s="132">
        <v>-76.3</v>
      </c>
      <c r="G29" s="133"/>
      <c r="H29" s="132">
        <f>+K29-E29</f>
        <v>-3.4000000000000057</v>
      </c>
      <c r="I29" s="132">
        <f>+L29-F29</f>
        <v>8</v>
      </c>
      <c r="J29" s="133"/>
      <c r="K29" s="133">
        <v>-65.2</v>
      </c>
      <c r="L29" s="132">
        <v>-68.3</v>
      </c>
      <c r="N29"/>
      <c r="O29"/>
    </row>
    <row r="30" spans="3:15" ht="12" customHeight="1">
      <c r="C30" s="75" t="s">
        <v>42</v>
      </c>
      <c r="D30" s="75"/>
      <c r="E30" s="133">
        <v>-34.1</v>
      </c>
      <c r="F30" s="132">
        <v>-38.734000000000002</v>
      </c>
      <c r="G30" s="133"/>
      <c r="H30" s="133">
        <v>0</v>
      </c>
      <c r="I30" s="133">
        <v>0</v>
      </c>
      <c r="J30" s="133"/>
      <c r="K30" s="133">
        <v>-34.1</v>
      </c>
      <c r="L30" s="132">
        <v>-38.734000000000002</v>
      </c>
      <c r="N30"/>
      <c r="O30"/>
    </row>
    <row r="31" spans="3:15" ht="12" customHeight="1">
      <c r="C31" s="69" t="s">
        <v>227</v>
      </c>
      <c r="D31" s="79"/>
      <c r="E31" s="134">
        <f>SUM(E24:E30)</f>
        <v>-29.300000000000018</v>
      </c>
      <c r="F31" s="134">
        <f>SUM(F24:F30)</f>
        <v>-22.694999999999972</v>
      </c>
      <c r="G31" s="135"/>
      <c r="H31" s="134">
        <f>SUM(H24:H30)</f>
        <v>-15.999999999999972</v>
      </c>
      <c r="I31" s="134">
        <f>SUM(I24:I30)</f>
        <v>11.5</v>
      </c>
      <c r="J31" s="135"/>
      <c r="K31" s="134">
        <f>SUM(K24:K30)</f>
        <v>-45.3</v>
      </c>
      <c r="L31" s="134">
        <f>SUM(L24:L30)</f>
        <v>-11.194999999999972</v>
      </c>
      <c r="N31"/>
      <c r="O31"/>
    </row>
    <row r="32" spans="3:15" ht="12" customHeight="1">
      <c r="N32"/>
      <c r="O32"/>
    </row>
    <row r="33" spans="2:15" ht="12" customHeight="1">
      <c r="N33"/>
      <c r="O33"/>
    </row>
    <row r="34" spans="2:15" ht="12" customHeight="1">
      <c r="B34" s="4" t="s">
        <v>285</v>
      </c>
      <c r="N34"/>
      <c r="O34"/>
    </row>
    <row r="35" spans="2:15" ht="12" customHeight="1">
      <c r="C35" s="79"/>
      <c r="D35" s="11"/>
      <c r="E35" s="11"/>
      <c r="F35" s="66"/>
      <c r="G35" s="66"/>
      <c r="H35" s="118"/>
      <c r="I35" s="118"/>
      <c r="J35" s="118"/>
      <c r="K35" s="118"/>
      <c r="L35" s="118"/>
      <c r="N35" s="118"/>
      <c r="O35"/>
    </row>
    <row r="36" spans="2:15" ht="12" customHeight="1">
      <c r="C36" s="253" t="s">
        <v>293</v>
      </c>
      <c r="D36" s="11"/>
      <c r="E36" s="11"/>
      <c r="F36" s="66"/>
      <c r="G36" s="66"/>
      <c r="H36" s="118"/>
      <c r="I36" s="118"/>
      <c r="J36" s="118"/>
      <c r="K36" s="118"/>
      <c r="L36" s="118"/>
      <c r="N36" s="118"/>
      <c r="O36"/>
    </row>
    <row r="37" spans="2:15">
      <c r="N37" s="10"/>
      <c r="O37"/>
    </row>
    <row r="38" spans="2:15">
      <c r="N38"/>
      <c r="O38"/>
    </row>
    <row r="39" spans="2:15" ht="12" customHeight="1" thickBot="1">
      <c r="C39" s="136" t="s">
        <v>215</v>
      </c>
      <c r="D39" s="136"/>
      <c r="E39" s="136"/>
      <c r="F39" s="136"/>
      <c r="G39" s="136"/>
      <c r="H39" s="137"/>
      <c r="I39" s="136"/>
      <c r="J39" s="136"/>
      <c r="K39" s="136"/>
      <c r="L39" s="136"/>
      <c r="M39" s="12"/>
      <c r="N39" s="12"/>
      <c r="O39"/>
    </row>
    <row r="40" spans="2:15" ht="12" customHeight="1">
      <c r="C40" s="138"/>
      <c r="D40" s="138"/>
      <c r="E40" s="138"/>
      <c r="F40" s="138"/>
      <c r="G40" s="138"/>
      <c r="H40" s="269" t="s">
        <v>11</v>
      </c>
      <c r="I40" s="269"/>
      <c r="J40" s="269"/>
      <c r="K40" s="270" t="s">
        <v>7</v>
      </c>
      <c r="L40" s="270"/>
      <c r="N40" s="5" t="s">
        <v>142</v>
      </c>
      <c r="O40"/>
    </row>
    <row r="41" spans="2:15" ht="12" customHeight="1">
      <c r="C41" s="138"/>
      <c r="D41" s="138"/>
      <c r="E41" s="138"/>
      <c r="F41" s="138"/>
      <c r="G41" s="138"/>
      <c r="H41" s="268" t="s">
        <v>0</v>
      </c>
      <c r="I41" s="268"/>
      <c r="J41" s="268"/>
      <c r="K41" s="264" t="s">
        <v>0</v>
      </c>
      <c r="L41" s="264"/>
      <c r="N41" s="65" t="s">
        <v>1</v>
      </c>
      <c r="O41"/>
    </row>
    <row r="42" spans="2:15" ht="12" customHeight="1">
      <c r="C42" s="104"/>
      <c r="D42" s="139"/>
      <c r="E42" s="139"/>
      <c r="F42" s="139"/>
      <c r="G42" s="66"/>
      <c r="H42" s="71">
        <v>2019</v>
      </c>
      <c r="I42" s="73">
        <v>2018</v>
      </c>
      <c r="K42" s="71">
        <v>2019</v>
      </c>
      <c r="L42" s="73">
        <v>2018</v>
      </c>
      <c r="N42" s="62">
        <v>2018</v>
      </c>
      <c r="O42"/>
    </row>
    <row r="43" spans="2:15" ht="12" customHeight="1">
      <c r="C43" s="66" t="s">
        <v>67</v>
      </c>
      <c r="E43" s="66"/>
      <c r="F43" s="66"/>
      <c r="G43" s="66"/>
      <c r="H43" s="203">
        <v>0.28999999999999998</v>
      </c>
      <c r="I43" s="203">
        <v>0.36</v>
      </c>
      <c r="J43" s="203"/>
      <c r="K43" s="203">
        <v>0.28999999999999998</v>
      </c>
      <c r="L43" s="203">
        <v>0.36</v>
      </c>
      <c r="M43" s="100"/>
      <c r="N43" s="192">
        <v>0.22</v>
      </c>
      <c r="O43"/>
    </row>
    <row r="44" spans="2:15" ht="12" customHeight="1">
      <c r="C44" s="66" t="s">
        <v>220</v>
      </c>
      <c r="E44" s="66"/>
      <c r="F44" s="66"/>
      <c r="G44" s="66"/>
      <c r="H44" s="203">
        <v>0.38</v>
      </c>
      <c r="I44" s="203">
        <v>0.31</v>
      </c>
      <c r="J44" s="203"/>
      <c r="K44" s="203">
        <v>0.38</v>
      </c>
      <c r="L44" s="203">
        <v>0.31</v>
      </c>
      <c r="M44" s="100"/>
      <c r="N44" s="192">
        <v>0.44</v>
      </c>
      <c r="O44"/>
    </row>
    <row r="45" spans="2:15" ht="12" customHeight="1">
      <c r="C45" s="66" t="s">
        <v>8</v>
      </c>
      <c r="E45" s="66"/>
      <c r="F45" s="66"/>
      <c r="G45" s="66"/>
      <c r="H45" s="203">
        <v>0.06</v>
      </c>
      <c r="I45" s="203">
        <v>0.04</v>
      </c>
      <c r="J45" s="203"/>
      <c r="K45" s="203">
        <v>0.06</v>
      </c>
      <c r="L45" s="203">
        <v>0.04</v>
      </c>
      <c r="M45" s="100"/>
      <c r="N45" s="192">
        <v>0.1</v>
      </c>
      <c r="O45"/>
    </row>
    <row r="46" spans="2:15" ht="12" customHeight="1">
      <c r="C46" s="66" t="s">
        <v>218</v>
      </c>
      <c r="E46" s="66"/>
      <c r="F46" s="66"/>
      <c r="G46" s="66"/>
      <c r="H46" s="203">
        <v>0</v>
      </c>
      <c r="I46" s="203">
        <v>0</v>
      </c>
      <c r="J46" s="203"/>
      <c r="K46" s="203">
        <v>0</v>
      </c>
      <c r="L46" s="203">
        <v>0</v>
      </c>
      <c r="M46" s="100"/>
      <c r="N46" s="192">
        <v>0.02</v>
      </c>
      <c r="O46"/>
    </row>
    <row r="47" spans="2:15" ht="12" customHeight="1">
      <c r="C47" s="139" t="s">
        <v>219</v>
      </c>
      <c r="D47" s="130"/>
      <c r="E47" s="139"/>
      <c r="F47" s="139"/>
      <c r="G47" s="66"/>
      <c r="H47" s="204">
        <v>0.27</v>
      </c>
      <c r="I47" s="204">
        <v>0.28999999999999998</v>
      </c>
      <c r="J47" s="203"/>
      <c r="K47" s="204">
        <v>0.27</v>
      </c>
      <c r="L47" s="204">
        <v>0.28999999999999998</v>
      </c>
      <c r="M47" s="100"/>
      <c r="N47" s="204">
        <v>0.22</v>
      </c>
      <c r="O47"/>
    </row>
    <row r="48" spans="2:15" ht="12" customHeight="1">
      <c r="C48" s="202" t="s">
        <v>216</v>
      </c>
      <c r="N48"/>
      <c r="O48"/>
    </row>
    <row r="49" spans="2:15" ht="12" customHeight="1">
      <c r="N49"/>
      <c r="O49"/>
    </row>
    <row r="50" spans="2:15" ht="12" customHeight="1">
      <c r="N50"/>
      <c r="O50"/>
    </row>
    <row r="51" spans="2:15" ht="12" customHeight="1">
      <c r="B51" s="4" t="s">
        <v>286</v>
      </c>
      <c r="C51" s="5"/>
      <c r="D51" s="5"/>
      <c r="E51" s="5"/>
      <c r="F51" s="5"/>
      <c r="G51" s="67"/>
      <c r="H51" s="67"/>
      <c r="I51" s="67"/>
      <c r="J51" s="67"/>
      <c r="K51" s="67"/>
      <c r="L51" s="67"/>
      <c r="M51" s="67"/>
      <c r="N51" s="67"/>
    </row>
    <row r="52" spans="2:15" ht="12" customHeight="1" thickBot="1"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/>
    </row>
    <row r="53" spans="2:15" ht="12" customHeight="1">
      <c r="C53" s="138"/>
      <c r="D53" s="138"/>
      <c r="E53" s="138"/>
      <c r="F53" s="138"/>
      <c r="G53" s="138"/>
      <c r="H53" s="269" t="s">
        <v>11</v>
      </c>
      <c r="I53" s="269"/>
      <c r="J53" s="269"/>
      <c r="K53" s="270" t="s">
        <v>7</v>
      </c>
      <c r="L53" s="270"/>
      <c r="N53" s="5" t="s">
        <v>142</v>
      </c>
      <c r="O53"/>
    </row>
    <row r="54" spans="2:15" ht="12" customHeight="1">
      <c r="C54" s="138"/>
      <c r="D54" s="138"/>
      <c r="E54" s="138"/>
      <c r="F54" s="138"/>
      <c r="G54" s="138"/>
      <c r="H54" s="268" t="s">
        <v>0</v>
      </c>
      <c r="I54" s="268"/>
      <c r="J54" s="268"/>
      <c r="K54" s="264" t="s">
        <v>0</v>
      </c>
      <c r="L54" s="264"/>
      <c r="N54" s="65" t="s">
        <v>1</v>
      </c>
      <c r="O54"/>
    </row>
    <row r="55" spans="2:15" ht="12" customHeight="1">
      <c r="C55" s="104" t="s">
        <v>12</v>
      </c>
      <c r="D55" s="139"/>
      <c r="E55" s="139"/>
      <c r="F55" s="139"/>
      <c r="G55" s="66"/>
      <c r="H55" s="71">
        <v>2019</v>
      </c>
      <c r="I55" s="73">
        <v>2018</v>
      </c>
      <c r="K55" s="71">
        <v>2019</v>
      </c>
      <c r="L55" s="73">
        <v>2018</v>
      </c>
      <c r="N55" s="62">
        <v>2018</v>
      </c>
      <c r="O55"/>
    </row>
    <row r="56" spans="2:15" ht="12" customHeight="1">
      <c r="C56" s="5" t="s">
        <v>37</v>
      </c>
      <c r="D56" s="5"/>
      <c r="E56" s="5"/>
      <c r="F56" s="5"/>
      <c r="G56" s="67"/>
      <c r="H56" s="67">
        <v>-120.10000000000001</v>
      </c>
      <c r="I56" s="67">
        <f>-139.515+4.9</f>
        <v>-134.61499999999998</v>
      </c>
      <c r="J56" s="67"/>
      <c r="K56" s="67">
        <v>-120.10000000000001</v>
      </c>
      <c r="L56" s="67">
        <v>-134.61499999999998</v>
      </c>
      <c r="M56" s="67"/>
      <c r="N56" s="67">
        <v>-530.1</v>
      </c>
      <c r="O56"/>
    </row>
    <row r="57" spans="2:15" ht="12" customHeight="1">
      <c r="C57" s="5" t="s">
        <v>38</v>
      </c>
      <c r="D57" s="5"/>
      <c r="E57" s="5"/>
      <c r="F57" s="5"/>
      <c r="G57" s="67"/>
      <c r="H57" s="67">
        <v>-4.7</v>
      </c>
      <c r="I57" s="67">
        <v>-4.4279999999999999</v>
      </c>
      <c r="J57" s="67"/>
      <c r="K57" s="67">
        <v>-4.7</v>
      </c>
      <c r="L57" s="67">
        <v>-4.4279999999999999</v>
      </c>
      <c r="M57" s="67"/>
      <c r="N57" s="67">
        <v>-19.7</v>
      </c>
    </row>
    <row r="58" spans="2:15" ht="12" customHeight="1">
      <c r="C58" s="5" t="s">
        <v>43</v>
      </c>
      <c r="D58" s="5"/>
      <c r="E58" s="5"/>
      <c r="F58" s="5"/>
      <c r="G58" s="67"/>
      <c r="H58" s="67">
        <v>-11.6</v>
      </c>
      <c r="I58" s="67">
        <v>-16.895</v>
      </c>
      <c r="J58" s="67"/>
      <c r="K58" s="67">
        <v>-11.6</v>
      </c>
      <c r="L58" s="67">
        <v>-16.895</v>
      </c>
      <c r="M58" s="67"/>
      <c r="N58" s="67">
        <v>-51.8</v>
      </c>
    </row>
    <row r="59" spans="2:15" ht="12" customHeight="1">
      <c r="C59" s="63" t="s">
        <v>39</v>
      </c>
      <c r="D59" s="63"/>
      <c r="E59" s="226"/>
      <c r="F59" s="62"/>
      <c r="G59" s="78"/>
      <c r="H59" s="68">
        <f>SUM(H56:H58)</f>
        <v>-136.4</v>
      </c>
      <c r="I59" s="68">
        <f>SUM(I56:I58)</f>
        <v>-155.93799999999999</v>
      </c>
      <c r="J59" s="67"/>
      <c r="K59" s="68">
        <f>SUM(K56:K58)</f>
        <v>-136.4</v>
      </c>
      <c r="L59" s="68">
        <v>-155.93799999999999</v>
      </c>
      <c r="M59" s="68"/>
      <c r="N59" s="68">
        <f>SUM(N56:N58)</f>
        <v>-601.6</v>
      </c>
    </row>
    <row r="60" spans="2:15" ht="12" customHeight="1">
      <c r="C60" s="5" t="s">
        <v>40</v>
      </c>
      <c r="D60" s="5"/>
      <c r="E60" s="227"/>
      <c r="F60" s="5"/>
      <c r="G60" s="67"/>
      <c r="H60" s="67">
        <v>-3.3</v>
      </c>
      <c r="I60" s="67">
        <v>-4.9000000000000004</v>
      </c>
      <c r="J60" s="67"/>
      <c r="K60" s="67">
        <v>-3.3</v>
      </c>
      <c r="L60" s="67">
        <v>-4.9000000000000004</v>
      </c>
      <c r="M60" s="67"/>
      <c r="N60" s="67">
        <v>-3</v>
      </c>
    </row>
    <row r="61" spans="2:15" ht="12" customHeight="1">
      <c r="C61" s="66" t="s">
        <v>35</v>
      </c>
      <c r="D61" s="5"/>
      <c r="E61" s="227"/>
      <c r="F61" s="5"/>
      <c r="G61" s="67"/>
      <c r="H61" s="67">
        <v>62.1</v>
      </c>
      <c r="I61" s="67">
        <v>53.8</v>
      </c>
      <c r="J61" s="67"/>
      <c r="K61" s="67">
        <v>62.1</v>
      </c>
      <c r="L61" s="67">
        <v>53.8</v>
      </c>
      <c r="M61" s="67"/>
      <c r="N61" s="67">
        <v>277.10000000000002</v>
      </c>
    </row>
    <row r="62" spans="2:15" ht="12" customHeight="1">
      <c r="C62" s="66" t="s">
        <v>41</v>
      </c>
      <c r="D62" s="5"/>
      <c r="E62" s="227"/>
      <c r="F62" s="5"/>
      <c r="G62" s="67"/>
      <c r="H62" s="67">
        <v>2.2999999999999998</v>
      </c>
      <c r="I62" s="67">
        <v>1.5840000000000001</v>
      </c>
      <c r="J62" s="67"/>
      <c r="K62" s="67">
        <v>2.2999999999999998</v>
      </c>
      <c r="L62" s="67">
        <v>1.5840000000000001</v>
      </c>
      <c r="M62" s="67"/>
      <c r="N62" s="67">
        <v>8.9</v>
      </c>
    </row>
    <row r="63" spans="2:15" ht="12" customHeight="1">
      <c r="C63" s="63" t="s">
        <v>99</v>
      </c>
      <c r="D63" s="63"/>
      <c r="E63" s="226"/>
      <c r="F63" s="63"/>
      <c r="G63" s="78"/>
      <c r="H63" s="68">
        <f>SUM(H59:H62)</f>
        <v>-75.300000000000026</v>
      </c>
      <c r="I63" s="68">
        <f>SUM(I59:I62)</f>
        <v>-105.45399999999999</v>
      </c>
      <c r="J63" s="78"/>
      <c r="K63" s="68">
        <f>SUM(K59:K62)</f>
        <v>-75.300000000000026</v>
      </c>
      <c r="L63" s="68">
        <v>-105.45399999999999</v>
      </c>
      <c r="M63" s="68"/>
      <c r="N63" s="68">
        <f>SUM(N59:N62)</f>
        <v>-318.60000000000002</v>
      </c>
    </row>
    <row r="64" spans="2:15">
      <c r="C64" s="5"/>
      <c r="D64" s="5"/>
      <c r="E64" s="225"/>
      <c r="F64" s="5"/>
      <c r="G64" s="67"/>
      <c r="H64" s="67"/>
      <c r="I64" s="67"/>
      <c r="J64" s="67"/>
      <c r="K64" s="67"/>
      <c r="L64" s="67"/>
      <c r="M64" s="5"/>
    </row>
    <row r="65" spans="2:15">
      <c r="C65" s="5"/>
      <c r="D65" s="5"/>
      <c r="E65" s="225"/>
      <c r="F65" s="5"/>
      <c r="G65" s="67"/>
      <c r="H65" s="67"/>
      <c r="I65" s="67"/>
      <c r="J65" s="67"/>
      <c r="K65" s="67"/>
      <c r="L65" s="67"/>
      <c r="M65" s="5"/>
    </row>
    <row r="66" spans="2:15">
      <c r="B66" s="4" t="s">
        <v>287</v>
      </c>
      <c r="N66"/>
      <c r="O66"/>
    </row>
    <row r="67" spans="2:15">
      <c r="B67" s="1"/>
      <c r="N67"/>
      <c r="O67"/>
    </row>
    <row r="68" spans="2:15" ht="12" customHeight="1" thickBot="1">
      <c r="C68" s="136" t="s">
        <v>100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2"/>
      <c r="N68" s="12"/>
      <c r="O68"/>
    </row>
    <row r="69" spans="2:15" ht="12" customHeight="1">
      <c r="C69" s="138"/>
      <c r="D69" s="138"/>
      <c r="E69" s="138"/>
      <c r="F69" s="138"/>
      <c r="G69" s="138"/>
      <c r="H69" s="269" t="s">
        <v>11</v>
      </c>
      <c r="I69" s="269"/>
      <c r="J69" s="269"/>
      <c r="K69" s="270" t="s">
        <v>7</v>
      </c>
      <c r="L69" s="270"/>
      <c r="N69" s="5" t="s">
        <v>142</v>
      </c>
    </row>
    <row r="70" spans="2:15" ht="12" customHeight="1">
      <c r="C70" s="138"/>
      <c r="D70" s="138"/>
      <c r="E70" s="138"/>
      <c r="F70" s="138"/>
      <c r="G70" s="138"/>
      <c r="H70" s="268" t="s">
        <v>0</v>
      </c>
      <c r="I70" s="268"/>
      <c r="J70" s="268"/>
      <c r="K70" s="264" t="s">
        <v>0</v>
      </c>
      <c r="L70" s="264"/>
      <c r="N70" s="65" t="s">
        <v>1</v>
      </c>
    </row>
    <row r="71" spans="2:15" ht="12" customHeight="1">
      <c r="C71" s="104" t="s">
        <v>12</v>
      </c>
      <c r="D71" s="139"/>
      <c r="E71" s="139"/>
      <c r="F71" s="139"/>
      <c r="G71" s="66"/>
      <c r="H71" s="71">
        <v>2019</v>
      </c>
      <c r="I71" s="73">
        <v>2018</v>
      </c>
      <c r="K71" s="71">
        <v>2019</v>
      </c>
      <c r="L71" s="73">
        <v>2018</v>
      </c>
      <c r="N71" s="62">
        <v>2018</v>
      </c>
    </row>
    <row r="72" spans="2:15" ht="12" customHeight="1">
      <c r="C72" s="183"/>
      <c r="D72" s="66"/>
      <c r="E72" s="66"/>
      <c r="F72" s="66"/>
      <c r="G72" s="66"/>
      <c r="H72" s="140"/>
      <c r="I72" s="141"/>
      <c r="K72" s="140"/>
      <c r="L72" s="141"/>
      <c r="N72" s="70"/>
    </row>
    <row r="73" spans="2:15" ht="12" customHeight="1">
      <c r="C73" s="79" t="s">
        <v>97</v>
      </c>
      <c r="D73" s="66"/>
      <c r="E73" s="66"/>
      <c r="F73" s="66"/>
      <c r="G73" s="66"/>
      <c r="H73" s="140"/>
      <c r="I73" s="141"/>
      <c r="K73" s="140"/>
      <c r="L73" s="141"/>
      <c r="N73" s="70"/>
    </row>
    <row r="74" spans="2:15" ht="12" customHeight="1">
      <c r="C74" s="66" t="s">
        <v>98</v>
      </c>
      <c r="E74" s="66"/>
      <c r="F74" s="66"/>
      <c r="G74" s="66"/>
      <c r="H74" s="121">
        <v>-44.6</v>
      </c>
      <c r="I74" s="121">
        <v>-40.299999999999997</v>
      </c>
      <c r="J74" s="121"/>
      <c r="K74" s="121">
        <v>-44.6</v>
      </c>
      <c r="L74" s="121">
        <v>-40.299999999999997</v>
      </c>
      <c r="N74" s="121">
        <v>-212.29999999999998</v>
      </c>
    </row>
    <row r="75" spans="2:15" ht="12" customHeight="1">
      <c r="C75" s="66" t="s">
        <v>101</v>
      </c>
      <c r="E75" s="66"/>
      <c r="F75" s="66"/>
      <c r="G75" s="66"/>
      <c r="H75" s="121">
        <v>-20.6</v>
      </c>
      <c r="I75" s="121">
        <v>-28</v>
      </c>
      <c r="J75" s="121"/>
      <c r="K75" s="121">
        <v>-20.6</v>
      </c>
      <c r="L75" s="121">
        <v>-28</v>
      </c>
      <c r="N75" s="121">
        <v>-150.4</v>
      </c>
    </row>
    <row r="76" spans="2:15" ht="12" customHeight="1">
      <c r="C76" s="66" t="s">
        <v>102</v>
      </c>
      <c r="E76" s="66"/>
      <c r="F76" s="66"/>
      <c r="G76" s="66"/>
      <c r="H76" s="121">
        <v>0</v>
      </c>
      <c r="I76" s="120">
        <v>0</v>
      </c>
      <c r="J76" s="121"/>
      <c r="K76" s="121">
        <v>0</v>
      </c>
      <c r="L76" s="121">
        <v>0</v>
      </c>
      <c r="N76" s="121">
        <v>-22.6</v>
      </c>
    </row>
    <row r="77" spans="2:15" ht="12" customHeight="1">
      <c r="C77" s="69" t="s">
        <v>66</v>
      </c>
      <c r="D77" s="7"/>
      <c r="E77" s="7"/>
      <c r="F77" s="142"/>
      <c r="G77" s="66"/>
      <c r="H77" s="122">
        <f>SUM(H74:H76)</f>
        <v>-65.2</v>
      </c>
      <c r="I77" s="122">
        <f>SUM(I74:I76)</f>
        <v>-68.3</v>
      </c>
      <c r="J77" s="118">
        <v>-121.60000000000001</v>
      </c>
      <c r="K77" s="122">
        <f>SUM(K74:K76)</f>
        <v>-65.2</v>
      </c>
      <c r="L77" s="122">
        <f>SUM(L74:L76)</f>
        <v>-68.3</v>
      </c>
      <c r="N77" s="122">
        <f>SUM(N74:N76)</f>
        <v>-385.3</v>
      </c>
    </row>
    <row r="78" spans="2:15" ht="12" customHeight="1">
      <c r="C78" s="79"/>
      <c r="D78" s="11"/>
      <c r="E78" s="11"/>
      <c r="F78" s="66"/>
      <c r="G78" s="66"/>
      <c r="H78" s="118"/>
      <c r="I78" s="118"/>
      <c r="J78" s="118"/>
      <c r="K78" s="118"/>
      <c r="L78" s="118"/>
      <c r="N78" s="118"/>
    </row>
    <row r="79" spans="2:15" ht="12" customHeight="1">
      <c r="C79" s="79" t="s">
        <v>246</v>
      </c>
      <c r="D79" s="11"/>
      <c r="E79" s="11"/>
      <c r="F79" s="66"/>
      <c r="G79" s="66"/>
      <c r="H79" s="118"/>
      <c r="I79" s="118"/>
      <c r="J79" s="118"/>
      <c r="K79" s="118"/>
      <c r="L79" s="118"/>
      <c r="N79" s="118"/>
    </row>
    <row r="80" spans="2:15" ht="12" customHeight="1">
      <c r="C80" s="66" t="s">
        <v>98</v>
      </c>
      <c r="D80" s="11"/>
      <c r="E80" s="11"/>
      <c r="F80" s="66"/>
      <c r="G80" s="66"/>
      <c r="H80" s="121">
        <v>-61.8</v>
      </c>
      <c r="I80" s="121">
        <v>-76.3</v>
      </c>
      <c r="J80" s="121"/>
      <c r="K80" s="121">
        <v>-61.8</v>
      </c>
      <c r="L80" s="121">
        <v>-69.2</v>
      </c>
      <c r="M80" s="232"/>
      <c r="N80" s="121">
        <v>-362.1</v>
      </c>
    </row>
    <row r="81" spans="3:14" ht="12" customHeight="1">
      <c r="C81" s="66" t="s">
        <v>101</v>
      </c>
      <c r="D81" s="11"/>
      <c r="E81" s="11"/>
      <c r="F81" s="66"/>
      <c r="G81" s="66"/>
      <c r="H81" s="121">
        <v>0</v>
      </c>
      <c r="I81" s="121">
        <v>0</v>
      </c>
      <c r="J81" s="121"/>
      <c r="K81" s="121">
        <v>0</v>
      </c>
      <c r="L81" s="121">
        <v>0</v>
      </c>
      <c r="M81" s="232"/>
      <c r="N81" s="121">
        <v>0</v>
      </c>
    </row>
    <row r="82" spans="3:14" ht="12" customHeight="1">
      <c r="C82" s="69" t="s">
        <v>66</v>
      </c>
      <c r="D82" s="69"/>
      <c r="E82" s="69"/>
      <c r="F82" s="69"/>
      <c r="G82" s="66"/>
      <c r="H82" s="122">
        <f>SUM(H80:H81)</f>
        <v>-61.8</v>
      </c>
      <c r="I82" s="122">
        <f>SUM(I80:I81)</f>
        <v>-76.3</v>
      </c>
      <c r="J82" s="118">
        <v>-121.60000000000001</v>
      </c>
      <c r="K82" s="122">
        <f>SUM(K79:K81)</f>
        <v>-61.8</v>
      </c>
      <c r="L82" s="122">
        <f>SUM(L79:L81)</f>
        <v>-69.2</v>
      </c>
      <c r="N82" s="122">
        <f>SUM(N79:N81)</f>
        <v>-362.1</v>
      </c>
    </row>
    <row r="83" spans="3:14" ht="12" customHeight="1"/>
    <row r="84" spans="3:14" ht="12" customHeight="1"/>
    <row r="85" spans="3:14" ht="12" customHeight="1" thickBot="1">
      <c r="C85" s="136" t="s">
        <v>260</v>
      </c>
      <c r="D85" s="136"/>
      <c r="E85" s="136"/>
      <c r="F85" s="136"/>
      <c r="G85" s="136"/>
      <c r="H85" s="137"/>
      <c r="I85" s="136"/>
      <c r="J85" s="136"/>
      <c r="K85" s="136"/>
      <c r="L85" s="136"/>
      <c r="M85" s="12"/>
      <c r="N85" s="12"/>
    </row>
    <row r="86" spans="3:14" ht="12" customHeight="1">
      <c r="C86" s="138"/>
      <c r="D86" s="138"/>
      <c r="E86" s="138"/>
      <c r="F86" s="138"/>
      <c r="G86" s="138"/>
      <c r="H86" s="269" t="s">
        <v>11</v>
      </c>
      <c r="I86" s="269"/>
      <c r="J86" s="269"/>
      <c r="K86" s="270" t="s">
        <v>7</v>
      </c>
      <c r="L86" s="270"/>
      <c r="N86" s="5" t="s">
        <v>142</v>
      </c>
    </row>
    <row r="87" spans="3:14" ht="12" customHeight="1">
      <c r="C87" s="138"/>
      <c r="D87" s="138"/>
      <c r="E87" s="138"/>
      <c r="F87" s="138"/>
      <c r="G87" s="138"/>
      <c r="H87" s="268" t="s">
        <v>0</v>
      </c>
      <c r="I87" s="268"/>
      <c r="J87" s="268"/>
      <c r="K87" s="264" t="s">
        <v>0</v>
      </c>
      <c r="L87" s="264"/>
      <c r="N87" s="65" t="s">
        <v>1</v>
      </c>
    </row>
    <row r="88" spans="3:14" ht="12" customHeight="1">
      <c r="C88" s="104" t="s">
        <v>12</v>
      </c>
      <c r="D88" s="139"/>
      <c r="E88" s="139"/>
      <c r="F88" s="139"/>
      <c r="G88" s="66"/>
      <c r="H88" s="71">
        <v>2019</v>
      </c>
      <c r="I88" s="73">
        <v>2018</v>
      </c>
      <c r="K88" s="71">
        <v>2019</v>
      </c>
      <c r="L88" s="73">
        <v>2018</v>
      </c>
      <c r="N88" s="62">
        <v>2018</v>
      </c>
    </row>
    <row r="89" spans="3:14" ht="12" customHeight="1">
      <c r="C89" s="75" t="s">
        <v>235</v>
      </c>
      <c r="E89" s="66"/>
      <c r="F89" s="66"/>
      <c r="G89" s="66"/>
      <c r="H89" s="121">
        <v>-54.1</v>
      </c>
      <c r="I89" s="121">
        <v>-53.119</v>
      </c>
      <c r="J89" s="121"/>
      <c r="K89" s="121">
        <v>-54.1</v>
      </c>
      <c r="L89" s="121">
        <v>-53.119</v>
      </c>
      <c r="N89" s="121">
        <v>-203.4</v>
      </c>
    </row>
    <row r="90" spans="3:14" ht="12" customHeight="1">
      <c r="C90" s="139" t="s">
        <v>103</v>
      </c>
      <c r="E90" s="66"/>
      <c r="F90" s="66"/>
      <c r="G90" s="66"/>
      <c r="H90" s="121">
        <v>20</v>
      </c>
      <c r="I90" s="121">
        <v>14.385</v>
      </c>
      <c r="J90" s="121"/>
      <c r="K90" s="121">
        <v>20</v>
      </c>
      <c r="L90" s="121">
        <v>14.385</v>
      </c>
      <c r="N90" s="121">
        <v>85.899999999999991</v>
      </c>
    </row>
    <row r="91" spans="3:14" ht="12" customHeight="1">
      <c r="C91" s="69" t="s">
        <v>66</v>
      </c>
      <c r="D91" s="7"/>
      <c r="E91" s="7"/>
      <c r="F91" s="142"/>
      <c r="G91" s="66"/>
      <c r="H91" s="122">
        <f>SUM(H89:H90)</f>
        <v>-34.1</v>
      </c>
      <c r="I91" s="122">
        <f>SUM(I89:I90)</f>
        <v>-38.734000000000002</v>
      </c>
      <c r="J91" s="118">
        <v>-121.60000000000001</v>
      </c>
      <c r="K91" s="122">
        <f>SUM(K89:K90)</f>
        <v>-34.1</v>
      </c>
      <c r="L91" s="122">
        <f>SUM(L89:L90)</f>
        <v>-38.734000000000002</v>
      </c>
      <c r="N91" s="122">
        <f>SUM(N89:N90)</f>
        <v>-117.50000000000001</v>
      </c>
    </row>
    <row r="92" spans="3:14" ht="12" customHeight="1">
      <c r="C92" s="228" t="s">
        <v>237</v>
      </c>
    </row>
    <row r="93" spans="3:14" ht="12" customHeight="1"/>
    <row r="94" spans="3:14" ht="12" customHeight="1" thickBot="1">
      <c r="C94" s="136" t="s">
        <v>104</v>
      </c>
      <c r="D94" s="136"/>
      <c r="E94" s="136"/>
      <c r="F94" s="136"/>
      <c r="G94" s="136"/>
      <c r="H94" s="137"/>
      <c r="I94" s="136"/>
      <c r="J94" s="136"/>
      <c r="K94" s="136"/>
      <c r="L94" s="136"/>
      <c r="M94" s="12"/>
      <c r="N94" s="12"/>
    </row>
    <row r="95" spans="3:14" ht="12" customHeight="1">
      <c r="C95" s="138"/>
      <c r="D95" s="138"/>
      <c r="E95" s="138"/>
      <c r="F95" s="138"/>
      <c r="G95" s="138"/>
      <c r="H95" s="269" t="s">
        <v>11</v>
      </c>
      <c r="I95" s="269"/>
      <c r="J95" s="269"/>
      <c r="K95" s="270" t="s">
        <v>7</v>
      </c>
      <c r="L95" s="270"/>
      <c r="N95" s="5" t="s">
        <v>142</v>
      </c>
    </row>
    <row r="96" spans="3:14" ht="12" customHeight="1">
      <c r="C96" s="138"/>
      <c r="D96" s="138"/>
      <c r="E96" s="138"/>
      <c r="F96" s="138"/>
      <c r="G96" s="138"/>
      <c r="H96" s="268" t="s">
        <v>0</v>
      </c>
      <c r="I96" s="268"/>
      <c r="J96" s="268"/>
      <c r="K96" s="264" t="s">
        <v>0</v>
      </c>
      <c r="L96" s="264"/>
      <c r="N96" s="65" t="s">
        <v>1</v>
      </c>
    </row>
    <row r="97" spans="2:14" ht="12" customHeight="1">
      <c r="C97" s="104" t="s">
        <v>12</v>
      </c>
      <c r="D97" s="139"/>
      <c r="E97" s="139"/>
      <c r="F97" s="139"/>
      <c r="G97" s="66"/>
      <c r="H97" s="71">
        <v>2019</v>
      </c>
      <c r="I97" s="73">
        <v>2018</v>
      </c>
      <c r="K97" s="71">
        <v>2019</v>
      </c>
      <c r="L97" s="73">
        <v>2018</v>
      </c>
      <c r="N97" s="62">
        <v>2018</v>
      </c>
    </row>
    <row r="98" spans="2:14" ht="12" customHeight="1">
      <c r="C98" s="66" t="s">
        <v>105</v>
      </c>
      <c r="E98" s="66"/>
      <c r="F98" s="66"/>
      <c r="G98" s="66"/>
      <c r="H98" s="121">
        <v>-0.1</v>
      </c>
      <c r="I98" s="121">
        <v>-1.323</v>
      </c>
      <c r="J98" s="121"/>
      <c r="K98" s="121">
        <v>-0.1</v>
      </c>
      <c r="L98" s="121">
        <v>-1.323</v>
      </c>
      <c r="N98" s="121">
        <v>-2.4</v>
      </c>
    </row>
    <row r="99" spans="2:14" ht="12" customHeight="1">
      <c r="C99" s="66" t="s">
        <v>106</v>
      </c>
      <c r="E99" s="66"/>
      <c r="F99" s="66"/>
      <c r="G99" s="66"/>
      <c r="H99" s="121">
        <v>0</v>
      </c>
      <c r="I99" s="121">
        <v>0</v>
      </c>
      <c r="J99" s="121"/>
      <c r="K99" s="121">
        <v>0</v>
      </c>
      <c r="L99" s="121">
        <v>0</v>
      </c>
      <c r="N99" s="121">
        <v>-1.7000000000000002</v>
      </c>
    </row>
    <row r="100" spans="2:14" ht="12" customHeight="1">
      <c r="C100" s="66" t="s">
        <v>107</v>
      </c>
      <c r="E100" s="66"/>
      <c r="F100" s="66"/>
      <c r="G100" s="66"/>
      <c r="H100" s="121">
        <v>2.9</v>
      </c>
      <c r="I100" s="120">
        <v>6.0739999999999998</v>
      </c>
      <c r="J100" s="121"/>
      <c r="K100" s="121">
        <v>2.9</v>
      </c>
      <c r="L100" s="120">
        <v>6.0739999999999998</v>
      </c>
      <c r="N100" s="121">
        <v>6.9</v>
      </c>
    </row>
    <row r="101" spans="2:14" ht="12" customHeight="1">
      <c r="C101" s="66" t="s">
        <v>108</v>
      </c>
      <c r="E101" s="66"/>
      <c r="F101" s="66"/>
      <c r="G101" s="66"/>
      <c r="H101" s="121">
        <v>0</v>
      </c>
      <c r="I101" s="121">
        <v>0</v>
      </c>
      <c r="J101" s="121"/>
      <c r="K101" s="121">
        <v>0</v>
      </c>
      <c r="L101" s="121">
        <v>0</v>
      </c>
      <c r="N101" s="121">
        <v>-8.1999999999999993</v>
      </c>
    </row>
    <row r="102" spans="2:14" ht="12" customHeight="1">
      <c r="C102" s="66" t="s">
        <v>3</v>
      </c>
      <c r="E102" s="66"/>
      <c r="F102" s="66"/>
      <c r="G102" s="66"/>
      <c r="H102" s="121">
        <v>0</v>
      </c>
      <c r="I102" s="120">
        <v>-0.89700000000000002</v>
      </c>
      <c r="J102" s="121"/>
      <c r="K102" s="121">
        <v>0</v>
      </c>
      <c r="L102" s="120">
        <v>-0.89700000000000002</v>
      </c>
      <c r="N102" s="121">
        <v>-8.1</v>
      </c>
    </row>
    <row r="103" spans="2:14" ht="12" customHeight="1">
      <c r="C103" s="69" t="s">
        <v>66</v>
      </c>
      <c r="D103" s="7"/>
      <c r="E103" s="7"/>
      <c r="F103" s="142"/>
      <c r="G103" s="66"/>
      <c r="H103" s="122">
        <f>SUM(H98:H102)</f>
        <v>2.8</v>
      </c>
      <c r="I103" s="122">
        <f>SUM(I98:I102)</f>
        <v>3.8539999999999992</v>
      </c>
      <c r="J103" s="118">
        <v>-121.60000000000001</v>
      </c>
      <c r="K103" s="122">
        <f>SUM(K98:K102)</f>
        <v>2.8</v>
      </c>
      <c r="L103" s="122">
        <f>SUM(L98:L102)</f>
        <v>3.8539999999999992</v>
      </c>
      <c r="N103" s="122">
        <f>SUM(N98:N102)</f>
        <v>-13.499999999999998</v>
      </c>
    </row>
    <row r="104" spans="2:14" ht="12" customHeight="1"/>
    <row r="105" spans="2:14" ht="12" customHeight="1"/>
    <row r="106" spans="2:14" ht="12" customHeight="1"/>
    <row r="107" spans="2:14" ht="12" customHeight="1">
      <c r="B107" s="4" t="s">
        <v>288</v>
      </c>
    </row>
    <row r="108" spans="2:14" ht="12" customHeight="1"/>
    <row r="109" spans="2:14" ht="12" customHeight="1"/>
    <row r="110" spans="2:14" ht="12" customHeight="1" thickBot="1">
      <c r="C110" s="136" t="s">
        <v>110</v>
      </c>
      <c r="D110" s="136"/>
      <c r="E110" s="136"/>
      <c r="F110" s="136"/>
      <c r="G110" s="136"/>
      <c r="H110" s="137"/>
      <c r="I110" s="136"/>
      <c r="J110" s="136"/>
      <c r="K110" s="136"/>
      <c r="L110" s="136"/>
      <c r="M110" s="12"/>
      <c r="N110" s="12"/>
    </row>
    <row r="111" spans="2:14" ht="12" customHeight="1">
      <c r="C111" s="138"/>
      <c r="D111" s="138"/>
      <c r="E111" s="138"/>
      <c r="F111" s="138"/>
      <c r="G111" s="138"/>
      <c r="H111" s="269" t="s">
        <v>11</v>
      </c>
      <c r="I111" s="269"/>
      <c r="J111" s="269"/>
      <c r="K111" s="270" t="s">
        <v>7</v>
      </c>
      <c r="L111" s="270"/>
      <c r="N111" s="5" t="s">
        <v>142</v>
      </c>
    </row>
    <row r="112" spans="2:14" ht="12" customHeight="1">
      <c r="C112" s="138"/>
      <c r="D112" s="138"/>
      <c r="E112" s="138"/>
      <c r="F112" s="138"/>
      <c r="G112" s="138"/>
      <c r="H112" s="268" t="s">
        <v>0</v>
      </c>
      <c r="I112" s="268"/>
      <c r="J112" s="268"/>
      <c r="K112" s="264" t="s">
        <v>0</v>
      </c>
      <c r="L112" s="264"/>
      <c r="N112" s="65" t="s">
        <v>1</v>
      </c>
    </row>
    <row r="113" spans="2:14" ht="12" customHeight="1">
      <c r="C113" s="104" t="s">
        <v>12</v>
      </c>
      <c r="D113" s="139"/>
      <c r="E113" s="139"/>
      <c r="F113" s="139"/>
      <c r="G113" s="66"/>
      <c r="H113" s="71">
        <v>2019</v>
      </c>
      <c r="I113" s="73">
        <v>2018</v>
      </c>
      <c r="K113" s="71">
        <v>2019</v>
      </c>
      <c r="L113" s="73">
        <v>2018</v>
      </c>
      <c r="N113" s="62">
        <v>2018</v>
      </c>
    </row>
    <row r="114" spans="2:14" ht="12" customHeight="1">
      <c r="C114" s="75" t="s">
        <v>68</v>
      </c>
      <c r="E114" s="66"/>
      <c r="F114" s="66"/>
      <c r="G114" s="66"/>
      <c r="H114" s="121">
        <v>-20.5</v>
      </c>
      <c r="I114" s="121">
        <v>-17.091000000000001</v>
      </c>
      <c r="J114" s="121"/>
      <c r="K114" s="121">
        <v>-20.5</v>
      </c>
      <c r="L114" s="121">
        <v>-17.091000000000001</v>
      </c>
      <c r="N114" s="121">
        <v>-69.099999999999994</v>
      </c>
    </row>
    <row r="115" spans="2:14" ht="12" customHeight="1">
      <c r="C115" s="75" t="s">
        <v>109</v>
      </c>
      <c r="E115" s="66"/>
      <c r="F115" s="66"/>
      <c r="G115" s="66"/>
      <c r="H115" s="121">
        <v>2.1999999999999993</v>
      </c>
      <c r="I115" s="121">
        <v>1.3340000000000001</v>
      </c>
      <c r="J115" s="121"/>
      <c r="K115" s="121">
        <v>2.1999999999999993</v>
      </c>
      <c r="L115" s="121">
        <v>1.3340000000000001</v>
      </c>
      <c r="N115" s="121">
        <v>7.1</v>
      </c>
    </row>
    <row r="116" spans="2:14" ht="12" customHeight="1">
      <c r="C116" s="69" t="s">
        <v>66</v>
      </c>
      <c r="D116" s="7"/>
      <c r="E116" s="7"/>
      <c r="F116" s="142"/>
      <c r="G116" s="66"/>
      <c r="H116" s="122">
        <f>SUM(H114:H115)</f>
        <v>-18.3</v>
      </c>
      <c r="I116" s="122">
        <f>SUM(I114:I115)</f>
        <v>-15.757000000000001</v>
      </c>
      <c r="J116" s="118">
        <v>-121.60000000000001</v>
      </c>
      <c r="K116" s="122">
        <f>SUM(K114:K115)</f>
        <v>-18.3</v>
      </c>
      <c r="L116" s="122">
        <f>SUM(L114:L115)</f>
        <v>-15.757000000000001</v>
      </c>
      <c r="N116" s="122">
        <f>SUM(N114:N115)</f>
        <v>-61.999999999999993</v>
      </c>
    </row>
    <row r="117" spans="2:14" ht="12" customHeight="1"/>
    <row r="118" spans="2:14" ht="12" customHeight="1">
      <c r="B118" s="4" t="s">
        <v>289</v>
      </c>
    </row>
    <row r="119" spans="2:14" ht="12" customHeight="1"/>
    <row r="120" spans="2:14" ht="12" customHeight="1" thickBot="1">
      <c r="C120" s="136" t="s">
        <v>111</v>
      </c>
      <c r="D120" s="136"/>
      <c r="E120" s="136"/>
      <c r="F120" s="136"/>
      <c r="G120" s="136"/>
      <c r="H120" s="137"/>
      <c r="I120" s="136"/>
      <c r="J120" s="136"/>
      <c r="K120" s="136"/>
      <c r="L120" s="136"/>
      <c r="M120" s="12"/>
      <c r="N120" s="12"/>
    </row>
    <row r="121" spans="2:14" ht="12" customHeight="1">
      <c r="C121" s="138"/>
      <c r="D121" s="138"/>
      <c r="E121" s="138"/>
      <c r="F121" s="138"/>
      <c r="G121" s="138"/>
      <c r="H121" s="269" t="s">
        <v>11</v>
      </c>
      <c r="I121" s="269"/>
      <c r="J121" s="269"/>
      <c r="K121" s="270" t="s">
        <v>7</v>
      </c>
      <c r="L121" s="270"/>
      <c r="N121" s="5" t="s">
        <v>142</v>
      </c>
    </row>
    <row r="122" spans="2:14" ht="12" customHeight="1">
      <c r="C122" s="138"/>
      <c r="D122" s="138"/>
      <c r="E122" s="138"/>
      <c r="F122" s="138"/>
      <c r="G122" s="138"/>
      <c r="H122" s="268" t="s">
        <v>0</v>
      </c>
      <c r="I122" s="268"/>
      <c r="J122" s="268"/>
      <c r="K122" s="264" t="s">
        <v>0</v>
      </c>
      <c r="L122" s="264"/>
      <c r="N122" s="65" t="s">
        <v>1</v>
      </c>
    </row>
    <row r="123" spans="2:14" ht="12" customHeight="1">
      <c r="C123" s="104" t="s">
        <v>12</v>
      </c>
      <c r="D123" s="139"/>
      <c r="E123" s="139"/>
      <c r="F123" s="139"/>
      <c r="G123" s="66"/>
      <c r="H123" s="71">
        <v>2019</v>
      </c>
      <c r="I123" s="73">
        <v>2018</v>
      </c>
      <c r="K123" s="71">
        <v>2019</v>
      </c>
      <c r="L123" s="73">
        <v>2018</v>
      </c>
      <c r="N123" s="62">
        <v>2018</v>
      </c>
    </row>
    <row r="124" spans="2:14" ht="12" customHeight="1">
      <c r="C124" s="75" t="s">
        <v>9</v>
      </c>
      <c r="D124" s="66"/>
      <c r="E124" s="66"/>
      <c r="F124" s="66"/>
      <c r="G124" s="66"/>
      <c r="H124" s="121">
        <v>0.5</v>
      </c>
      <c r="I124" s="121">
        <v>0.34599999999999997</v>
      </c>
      <c r="K124" s="121">
        <v>0.5</v>
      </c>
      <c r="L124" s="121">
        <v>0.34599999999999997</v>
      </c>
      <c r="N124" s="141">
        <v>2.2000000000000002</v>
      </c>
    </row>
    <row r="125" spans="2:14" ht="12" customHeight="1">
      <c r="C125" s="89" t="s">
        <v>112</v>
      </c>
      <c r="E125" s="66"/>
      <c r="F125" s="66"/>
      <c r="G125" s="66"/>
      <c r="H125" s="121">
        <v>0.6</v>
      </c>
      <c r="I125" s="121">
        <v>-1.7010000000000001</v>
      </c>
      <c r="J125" s="121"/>
      <c r="K125" s="121">
        <v>0.6</v>
      </c>
      <c r="L125" s="121">
        <v>-1.7010000000000001</v>
      </c>
      <c r="N125" s="121">
        <v>-2.9000000000000004</v>
      </c>
    </row>
    <row r="126" spans="2:14" ht="12" customHeight="1">
      <c r="C126" s="75" t="s">
        <v>113</v>
      </c>
      <c r="E126" s="66"/>
      <c r="F126" s="66"/>
      <c r="G126" s="66"/>
      <c r="H126" s="121">
        <v>-1</v>
      </c>
      <c r="I126" s="121">
        <v>-1.659</v>
      </c>
      <c r="J126" s="121"/>
      <c r="K126" s="121">
        <v>-1</v>
      </c>
      <c r="L126" s="121">
        <v>-1.659</v>
      </c>
      <c r="N126" s="121">
        <v>-5.7</v>
      </c>
    </row>
    <row r="127" spans="2:14" ht="12" customHeight="1">
      <c r="C127" s="69" t="s">
        <v>66</v>
      </c>
      <c r="D127" s="7"/>
      <c r="E127" s="7"/>
      <c r="F127" s="142"/>
      <c r="G127" s="66"/>
      <c r="H127" s="122">
        <f>SUM(H124:H126)</f>
        <v>0.10000000000000009</v>
      </c>
      <c r="I127" s="122">
        <f>SUM(I124:I126)</f>
        <v>-3.0140000000000002</v>
      </c>
      <c r="J127" s="118">
        <v>-121.60000000000001</v>
      </c>
      <c r="K127" s="122">
        <f>SUM(K124:K126)</f>
        <v>0.10000000000000009</v>
      </c>
      <c r="L127" s="122">
        <f>SUM(L124:L126)</f>
        <v>-3.0140000000000002</v>
      </c>
      <c r="N127" s="122">
        <f>SUM(N124:N126)</f>
        <v>-6.4</v>
      </c>
    </row>
    <row r="128" spans="2:14" ht="12" customHeight="1"/>
    <row r="129" spans="2:14" ht="12" customHeight="1">
      <c r="B129" s="4" t="s">
        <v>290</v>
      </c>
    </row>
    <row r="130" spans="2:14" ht="12" customHeight="1"/>
    <row r="131" spans="2:14" ht="12" customHeight="1" thickBot="1">
      <c r="C131" s="136" t="s">
        <v>114</v>
      </c>
      <c r="D131" s="136"/>
      <c r="E131" s="136"/>
      <c r="F131" s="136"/>
      <c r="G131" s="136"/>
      <c r="H131" s="137"/>
      <c r="I131" s="136"/>
      <c r="J131" s="136"/>
      <c r="K131" s="136"/>
      <c r="L131" s="136"/>
      <c r="M131" s="12"/>
      <c r="N131" s="12"/>
    </row>
    <row r="132" spans="2:14" ht="12" customHeight="1">
      <c r="C132" s="138"/>
      <c r="D132" s="138"/>
      <c r="E132" s="138"/>
      <c r="F132" s="138"/>
      <c r="G132" s="138"/>
      <c r="H132" s="269" t="s">
        <v>11</v>
      </c>
      <c r="I132" s="269"/>
      <c r="J132" s="269"/>
      <c r="K132" s="270" t="s">
        <v>7</v>
      </c>
      <c r="L132" s="270"/>
      <c r="N132" s="5" t="s">
        <v>142</v>
      </c>
    </row>
    <row r="133" spans="2:14" ht="12" customHeight="1">
      <c r="C133" s="138"/>
      <c r="D133" s="138"/>
      <c r="E133" s="138"/>
      <c r="F133" s="138"/>
      <c r="G133" s="138"/>
      <c r="H133" s="268" t="s">
        <v>0</v>
      </c>
      <c r="I133" s="268"/>
      <c r="J133" s="268"/>
      <c r="K133" s="264" t="s">
        <v>0</v>
      </c>
      <c r="L133" s="264"/>
      <c r="N133" s="65" t="s">
        <v>1</v>
      </c>
    </row>
    <row r="134" spans="2:14" ht="12" customHeight="1">
      <c r="C134" s="104" t="s">
        <v>12</v>
      </c>
      <c r="D134" s="139"/>
      <c r="E134" s="139"/>
      <c r="F134" s="139"/>
      <c r="G134" s="66"/>
      <c r="H134" s="71">
        <v>2019</v>
      </c>
      <c r="I134" s="73">
        <v>2018</v>
      </c>
      <c r="K134" s="71">
        <v>2019</v>
      </c>
      <c r="L134" s="73">
        <v>2018</v>
      </c>
      <c r="N134" s="62">
        <v>2018</v>
      </c>
    </row>
    <row r="135" spans="2:14" ht="12" customHeight="1">
      <c r="C135" s="75" t="s">
        <v>115</v>
      </c>
      <c r="D135" s="66"/>
      <c r="E135" s="66"/>
      <c r="F135" s="66"/>
      <c r="G135" s="66"/>
      <c r="H135" s="121">
        <v>-0.60000000000000009</v>
      </c>
      <c r="I135" s="121">
        <v>-10.409000000000001</v>
      </c>
      <c r="K135" s="121">
        <v>-0.8</v>
      </c>
      <c r="L135" s="121">
        <v>-10.409000000000001</v>
      </c>
      <c r="N135" s="121">
        <v>-40</v>
      </c>
    </row>
    <row r="136" spans="2:14" ht="12" customHeight="1">
      <c r="C136" s="89" t="s">
        <v>116</v>
      </c>
      <c r="E136" s="66"/>
      <c r="F136" s="66"/>
      <c r="G136" s="66"/>
      <c r="H136" s="121">
        <v>0</v>
      </c>
      <c r="I136" s="121">
        <v>0</v>
      </c>
      <c r="J136" s="121"/>
      <c r="K136" s="121">
        <v>0</v>
      </c>
      <c r="L136" s="121">
        <v>0</v>
      </c>
      <c r="N136" s="121">
        <v>0</v>
      </c>
    </row>
    <row r="137" spans="2:14" ht="12" customHeight="1">
      <c r="C137" s="69" t="s">
        <v>66</v>
      </c>
      <c r="D137" s="7"/>
      <c r="E137" s="7"/>
      <c r="F137" s="142"/>
      <c r="G137" s="66"/>
      <c r="H137" s="122">
        <f>SUM(H135:H136)</f>
        <v>-0.60000000000000009</v>
      </c>
      <c r="I137" s="122">
        <f>SUM(I135:I136)</f>
        <v>-10.409000000000001</v>
      </c>
      <c r="J137" s="118">
        <v>-121.60000000000001</v>
      </c>
      <c r="K137" s="122">
        <f>SUM(K135:K136)</f>
        <v>-0.8</v>
      </c>
      <c r="L137" s="122">
        <f>SUM(L135:L136)</f>
        <v>-10.409000000000001</v>
      </c>
      <c r="N137" s="122">
        <f>SUM(N135:N136)</f>
        <v>-40</v>
      </c>
    </row>
    <row r="138" spans="2:14" ht="12" customHeight="1"/>
    <row r="139" spans="2:14" ht="12" customHeight="1"/>
    <row r="140" spans="2:14" ht="12" customHeight="1">
      <c r="B140" s="4" t="s">
        <v>291</v>
      </c>
    </row>
    <row r="141" spans="2:14" ht="12" customHeight="1"/>
    <row r="142" spans="2:14" ht="12" customHeight="1" thickBot="1">
      <c r="C142" s="136" t="s">
        <v>117</v>
      </c>
      <c r="D142" s="136"/>
      <c r="E142" s="136"/>
      <c r="F142" s="136"/>
      <c r="G142" s="136"/>
      <c r="H142" s="137"/>
      <c r="I142" s="136"/>
      <c r="J142" s="136"/>
      <c r="K142" s="136"/>
      <c r="L142" s="136"/>
      <c r="M142" s="12"/>
      <c r="N142" s="12"/>
    </row>
    <row r="143" spans="2:14" ht="12" customHeight="1">
      <c r="C143" s="138"/>
      <c r="D143" s="138"/>
      <c r="E143" s="138"/>
      <c r="F143" s="138"/>
      <c r="G143" s="138"/>
      <c r="H143" s="269" t="s">
        <v>11</v>
      </c>
      <c r="I143" s="269"/>
      <c r="J143" s="269"/>
      <c r="K143" s="270" t="s">
        <v>7</v>
      </c>
      <c r="L143" s="270"/>
      <c r="N143" s="5" t="s">
        <v>142</v>
      </c>
    </row>
    <row r="144" spans="2:14" ht="12" customHeight="1">
      <c r="C144" s="138"/>
      <c r="D144" s="138"/>
      <c r="E144" s="138"/>
      <c r="F144" s="138"/>
      <c r="G144" s="138"/>
      <c r="H144" s="268" t="s">
        <v>0</v>
      </c>
      <c r="I144" s="268"/>
      <c r="J144" s="268"/>
      <c r="K144" s="264" t="s">
        <v>0</v>
      </c>
      <c r="L144" s="264"/>
      <c r="N144" s="65" t="s">
        <v>1</v>
      </c>
    </row>
    <row r="145" spans="1:14" ht="12" customHeight="1">
      <c r="C145" s="104" t="s">
        <v>12</v>
      </c>
      <c r="D145" s="139"/>
      <c r="E145" s="139"/>
      <c r="F145" s="139"/>
      <c r="G145" s="66"/>
      <c r="H145" s="71">
        <v>2019</v>
      </c>
      <c r="I145" s="73">
        <v>2018</v>
      </c>
      <c r="K145" s="71">
        <v>2019</v>
      </c>
      <c r="L145" s="73">
        <v>2018</v>
      </c>
      <c r="N145" s="62">
        <v>2018</v>
      </c>
    </row>
    <row r="146" spans="1:14" ht="12" customHeight="1">
      <c r="C146" s="75" t="s">
        <v>118</v>
      </c>
      <c r="D146" s="66"/>
      <c r="E146" s="66"/>
      <c r="F146" s="66"/>
      <c r="G146" s="66"/>
      <c r="H146" s="140">
        <v>2.2999999999999998</v>
      </c>
      <c r="I146" s="121">
        <v>3.9</v>
      </c>
      <c r="K146" s="121">
        <v>2.2999999999999998</v>
      </c>
      <c r="L146" s="121">
        <v>3.9</v>
      </c>
      <c r="N146" s="141">
        <v>24.4</v>
      </c>
    </row>
    <row r="147" spans="1:14" ht="12" customHeight="1">
      <c r="C147" s="89" t="s">
        <v>119</v>
      </c>
      <c r="D147" s="66"/>
      <c r="E147" s="66"/>
      <c r="F147" s="66"/>
      <c r="G147" s="66"/>
      <c r="H147" s="140">
        <v>7.1</v>
      </c>
      <c r="I147" s="121">
        <v>0</v>
      </c>
      <c r="K147" s="121">
        <v>7.1</v>
      </c>
      <c r="L147" s="121">
        <v>0</v>
      </c>
      <c r="N147" s="141">
        <v>4.7</v>
      </c>
    </row>
    <row r="148" spans="1:14" ht="12" customHeight="1">
      <c r="C148" s="89" t="s">
        <v>120</v>
      </c>
      <c r="D148" s="66"/>
      <c r="E148" s="66"/>
      <c r="F148" s="66"/>
      <c r="G148" s="66"/>
      <c r="H148" s="140">
        <v>1.3</v>
      </c>
      <c r="I148" s="121">
        <v>0</v>
      </c>
      <c r="K148" s="121">
        <v>1.3</v>
      </c>
      <c r="L148" s="121">
        <v>0</v>
      </c>
      <c r="N148" s="141">
        <v>10.4</v>
      </c>
    </row>
    <row r="149" spans="1:14" ht="12" customHeight="1">
      <c r="C149" s="92" t="s">
        <v>3</v>
      </c>
      <c r="D149" s="139"/>
      <c r="E149" s="139"/>
      <c r="F149" s="139"/>
      <c r="G149" s="66"/>
      <c r="H149" s="71">
        <v>0.8</v>
      </c>
      <c r="I149" s="144">
        <v>0.1</v>
      </c>
      <c r="K149" s="144">
        <v>0.8</v>
      </c>
      <c r="L149" s="144">
        <v>0.1</v>
      </c>
      <c r="N149" s="216">
        <v>3</v>
      </c>
    </row>
    <row r="150" spans="1:14" ht="12" customHeight="1">
      <c r="C150" s="79" t="s">
        <v>121</v>
      </c>
      <c r="D150" s="66"/>
      <c r="E150" s="66"/>
      <c r="F150" s="66"/>
      <c r="G150" s="66"/>
      <c r="H150" s="118">
        <f>SUM(H146:H149)</f>
        <v>11.5</v>
      </c>
      <c r="I150" s="118">
        <f>SUM(I146:I149)</f>
        <v>4</v>
      </c>
      <c r="J150" s="1"/>
      <c r="K150" s="118">
        <f>SUM(K146:K149)</f>
        <v>11.5</v>
      </c>
      <c r="L150" s="118">
        <f>SUM(L146:L149)</f>
        <v>4</v>
      </c>
      <c r="N150" s="118">
        <f>SUM(N146:N149)</f>
        <v>42.5</v>
      </c>
    </row>
    <row r="151" spans="1:14" ht="12" customHeight="1">
      <c r="A151" s="8"/>
      <c r="C151" s="75" t="s">
        <v>122</v>
      </c>
      <c r="E151" s="66"/>
      <c r="F151" s="66"/>
      <c r="G151" s="66"/>
      <c r="H151" s="214">
        <v>-1.8</v>
      </c>
      <c r="I151" s="121">
        <v>10.1</v>
      </c>
      <c r="J151" s="121"/>
      <c r="K151" s="121">
        <v>-1.8</v>
      </c>
      <c r="L151" s="121">
        <v>10.1</v>
      </c>
      <c r="N151" s="121">
        <v>5.5</v>
      </c>
    </row>
    <row r="152" spans="1:14" ht="12" customHeight="1">
      <c r="C152" s="143" t="s">
        <v>123</v>
      </c>
      <c r="D152" s="7"/>
      <c r="E152" s="7"/>
      <c r="F152" s="142"/>
      <c r="G152" s="66"/>
      <c r="H152" s="122">
        <f>SUM(H150:H151)</f>
        <v>9.6999999999999993</v>
      </c>
      <c r="I152" s="122">
        <f>SUM(I150:I151)</f>
        <v>14.1</v>
      </c>
      <c r="J152" s="118">
        <v>-121.60000000000001</v>
      </c>
      <c r="K152" s="122">
        <f>SUM(K150:K151)</f>
        <v>9.6999999999999993</v>
      </c>
      <c r="L152" s="122">
        <f>SUM(L150:L151)</f>
        <v>14.1</v>
      </c>
      <c r="N152" s="122">
        <f>SUM(N150:N151)</f>
        <v>48</v>
      </c>
    </row>
    <row r="153" spans="1:14" ht="12" customHeight="1"/>
    <row r="154" spans="1:14" ht="12" customHeight="1"/>
    <row r="155" spans="1:14" ht="12" customHeight="1">
      <c r="B155" s="4" t="s">
        <v>292</v>
      </c>
    </row>
    <row r="156" spans="1:14" ht="12" customHeight="1"/>
    <row r="157" spans="1:14" ht="12" customHeight="1" thickBot="1">
      <c r="C157" s="136" t="s">
        <v>124</v>
      </c>
      <c r="D157" s="136"/>
      <c r="E157" s="136"/>
      <c r="F157" s="136"/>
      <c r="G157" s="136"/>
      <c r="H157" s="137"/>
      <c r="I157" s="136"/>
      <c r="J157" s="136"/>
      <c r="K157" s="136"/>
      <c r="L157" s="136"/>
      <c r="M157" s="12"/>
      <c r="N157" s="12"/>
    </row>
    <row r="158" spans="1:14" ht="12" customHeight="1">
      <c r="C158" s="138"/>
      <c r="D158" s="138"/>
      <c r="E158" s="138"/>
      <c r="F158" s="138"/>
      <c r="G158" s="138"/>
      <c r="K158" s="264" t="s">
        <v>0</v>
      </c>
      <c r="L158" s="264"/>
      <c r="N158" s="65" t="s">
        <v>1</v>
      </c>
    </row>
    <row r="159" spans="1:14" ht="12" customHeight="1">
      <c r="C159" s="104" t="s">
        <v>12</v>
      </c>
      <c r="D159" s="139"/>
      <c r="E159" s="139"/>
      <c r="F159" s="139"/>
      <c r="G159" s="139"/>
      <c r="H159" s="130"/>
      <c r="I159" s="130"/>
      <c r="K159" s="71">
        <v>2019</v>
      </c>
      <c r="L159" s="73">
        <v>2018</v>
      </c>
      <c r="N159" s="62">
        <v>2018</v>
      </c>
    </row>
    <row r="160" spans="1:14" ht="12" customHeight="1">
      <c r="C160" s="75" t="s">
        <v>125</v>
      </c>
      <c r="D160" s="66"/>
      <c r="E160" s="66"/>
      <c r="F160" s="66"/>
      <c r="G160" s="66"/>
      <c r="K160" s="121">
        <v>0</v>
      </c>
      <c r="L160" s="121">
        <v>5.7</v>
      </c>
      <c r="M160" s="121"/>
      <c r="N160" s="121">
        <v>0</v>
      </c>
    </row>
    <row r="161" spans="3:14" ht="12" customHeight="1">
      <c r="C161" s="75" t="s">
        <v>126</v>
      </c>
      <c r="D161" s="66"/>
      <c r="E161" s="66"/>
      <c r="F161" s="66"/>
      <c r="G161" s="66"/>
      <c r="K161" s="121">
        <v>5.4</v>
      </c>
      <c r="L161" s="121">
        <v>29.6</v>
      </c>
      <c r="M161" s="121"/>
      <c r="N161" s="121">
        <v>10.7</v>
      </c>
    </row>
    <row r="162" spans="3:14" ht="12" customHeight="1">
      <c r="C162" s="66" t="s">
        <v>127</v>
      </c>
      <c r="D162" s="66"/>
      <c r="E162" s="66"/>
      <c r="F162" s="66"/>
      <c r="G162" s="66"/>
      <c r="K162" s="121">
        <v>22.3</v>
      </c>
      <c r="L162" s="121">
        <v>60.7</v>
      </c>
      <c r="M162" s="121"/>
      <c r="N162" s="121">
        <v>29.7</v>
      </c>
    </row>
    <row r="163" spans="3:14" ht="12" customHeight="1">
      <c r="C163" s="66" t="s">
        <v>128</v>
      </c>
      <c r="D163" s="66"/>
      <c r="E163" s="66"/>
      <c r="F163" s="66"/>
      <c r="G163" s="66"/>
      <c r="K163" s="121">
        <v>93.1</v>
      </c>
      <c r="L163" s="121">
        <v>168</v>
      </c>
      <c r="M163" s="121"/>
      <c r="N163" s="121">
        <v>110.1</v>
      </c>
    </row>
    <row r="164" spans="3:14" ht="12" customHeight="1">
      <c r="C164" s="66" t="s">
        <v>129</v>
      </c>
      <c r="K164" s="121">
        <v>60.2</v>
      </c>
      <c r="L164" s="121">
        <v>84.7</v>
      </c>
      <c r="M164" s="121"/>
      <c r="N164" s="121">
        <v>66.3</v>
      </c>
    </row>
    <row r="165" spans="3:14" ht="12" customHeight="1">
      <c r="C165" s="66" t="s">
        <v>130</v>
      </c>
      <c r="D165" s="11"/>
      <c r="E165" s="11"/>
      <c r="F165" s="11"/>
      <c r="G165" s="11"/>
      <c r="H165" s="11"/>
      <c r="I165" s="11"/>
      <c r="J165" s="11"/>
      <c r="K165" s="121">
        <v>103</v>
      </c>
      <c r="L165" s="121">
        <v>17.7</v>
      </c>
      <c r="M165" s="121"/>
      <c r="N165" s="121">
        <v>116.4</v>
      </c>
    </row>
    <row r="166" spans="3:14" ht="12" customHeight="1">
      <c r="C166" s="139" t="s">
        <v>217</v>
      </c>
      <c r="D166" s="130"/>
      <c r="E166" s="130"/>
      <c r="F166" s="130"/>
      <c r="G166" s="130"/>
      <c r="H166" s="130"/>
      <c r="I166" s="130"/>
      <c r="K166" s="144">
        <v>9</v>
      </c>
      <c r="L166" s="144">
        <v>0</v>
      </c>
      <c r="M166" s="121"/>
      <c r="N166" s="144">
        <v>0</v>
      </c>
    </row>
    <row r="167" spans="3:14" ht="12" customHeight="1">
      <c r="C167" s="75" t="s">
        <v>131</v>
      </c>
      <c r="K167" s="121">
        <v>292.89999999999998</v>
      </c>
      <c r="L167" s="121">
        <f>SUM(L160:L166)</f>
        <v>366.4</v>
      </c>
      <c r="M167" s="121"/>
      <c r="N167" s="121">
        <f>SUM(N160:N165)+0.1</f>
        <v>333.30000000000007</v>
      </c>
    </row>
    <row r="168" spans="3:14" ht="12" customHeight="1">
      <c r="C168" s="75" t="s">
        <v>228</v>
      </c>
      <c r="K168" s="121">
        <v>382.1</v>
      </c>
      <c r="L168" s="121">
        <v>305.3</v>
      </c>
      <c r="M168" s="121"/>
      <c r="N168" s="121">
        <v>321.3</v>
      </c>
    </row>
    <row r="169" spans="3:14" ht="12" customHeight="1">
      <c r="C169" s="69" t="s">
        <v>51</v>
      </c>
      <c r="D169" s="7"/>
      <c r="E169" s="7"/>
      <c r="F169" s="7"/>
      <c r="G169" s="7"/>
      <c r="H169" s="7"/>
      <c r="I169" s="7"/>
      <c r="K169" s="124">
        <f>SUM(K167:K168)</f>
        <v>675</v>
      </c>
      <c r="L169" s="124">
        <f>SUM(L167:L168)</f>
        <v>671.7</v>
      </c>
      <c r="M169" s="121"/>
      <c r="N169" s="124">
        <f>SUM(N167:N168)</f>
        <v>654.60000000000014</v>
      </c>
    </row>
    <row r="170" spans="3:14" ht="12" customHeight="1"/>
    <row r="171" spans="3:14" ht="12" customHeight="1"/>
    <row r="172" spans="3:14" ht="12" customHeight="1" thickBot="1">
      <c r="C172" s="136" t="s">
        <v>250</v>
      </c>
      <c r="D172" s="136"/>
      <c r="E172" s="136"/>
      <c r="F172" s="136"/>
      <c r="G172" s="136"/>
      <c r="H172" s="137"/>
      <c r="I172" s="136"/>
      <c r="J172" s="136"/>
      <c r="K172" s="136"/>
      <c r="L172" s="136"/>
      <c r="M172" s="12"/>
      <c r="N172" s="12"/>
    </row>
    <row r="173" spans="3:14" ht="12" customHeight="1">
      <c r="C173" s="138"/>
      <c r="D173" s="138"/>
      <c r="E173" s="138"/>
      <c r="F173" s="138"/>
      <c r="G173" s="138"/>
      <c r="K173" s="264" t="s">
        <v>0</v>
      </c>
      <c r="L173" s="264"/>
      <c r="N173" s="65" t="s">
        <v>1</v>
      </c>
    </row>
    <row r="174" spans="3:14" ht="12" customHeight="1">
      <c r="C174" s="104" t="s">
        <v>12</v>
      </c>
      <c r="D174" s="139"/>
      <c r="E174" s="139"/>
      <c r="F174" s="139"/>
      <c r="G174" s="139"/>
      <c r="H174" s="130"/>
      <c r="I174" s="130"/>
      <c r="K174" s="71">
        <v>2019</v>
      </c>
      <c r="L174" s="73">
        <v>2018</v>
      </c>
      <c r="N174" s="62">
        <v>2018</v>
      </c>
    </row>
    <row r="175" spans="3:14" ht="12" customHeight="1">
      <c r="C175" s="183"/>
      <c r="D175" s="66"/>
      <c r="E175" s="66"/>
      <c r="F175" s="66"/>
      <c r="G175" s="66"/>
      <c r="H175" s="11"/>
      <c r="I175" s="11"/>
      <c r="K175" s="140"/>
      <c r="L175" s="141"/>
      <c r="N175" s="70"/>
    </row>
    <row r="176" spans="3:14" ht="12" customHeight="1">
      <c r="C176" s="5" t="s">
        <v>247</v>
      </c>
      <c r="K176" s="214">
        <v>17.400000000000013</v>
      </c>
      <c r="L176" s="214">
        <v>62.1</v>
      </c>
      <c r="M176" s="214"/>
      <c r="N176" s="214">
        <v>322.2</v>
      </c>
    </row>
    <row r="177" spans="3:14" ht="12" customHeight="1">
      <c r="C177" s="5" t="s">
        <v>150</v>
      </c>
      <c r="K177" s="214">
        <v>60.9</v>
      </c>
      <c r="L177" s="214">
        <v>83.5</v>
      </c>
      <c r="M177" s="214"/>
      <c r="N177" s="214">
        <v>371.9</v>
      </c>
    </row>
    <row r="178" spans="3:14" ht="12" customHeight="1">
      <c r="C178" s="5" t="s">
        <v>132</v>
      </c>
      <c r="K178" s="214">
        <v>62.1</v>
      </c>
      <c r="L178" s="214">
        <v>53.7</v>
      </c>
      <c r="M178" s="214"/>
      <c r="N178" s="214">
        <v>277.10000000000002</v>
      </c>
    </row>
    <row r="179" spans="3:14" ht="12" customHeight="1">
      <c r="C179" s="5" t="s">
        <v>133</v>
      </c>
      <c r="K179" s="214">
        <v>2.1999999999999993</v>
      </c>
      <c r="L179" s="214">
        <v>1.3</v>
      </c>
      <c r="M179" s="214"/>
      <c r="N179" s="214">
        <v>7.1</v>
      </c>
    </row>
    <row r="180" spans="3:14" ht="12" customHeight="1">
      <c r="C180" s="5" t="s">
        <v>134</v>
      </c>
      <c r="K180" s="214">
        <v>21.4</v>
      </c>
      <c r="L180" s="214">
        <v>14.4</v>
      </c>
      <c r="M180" s="214"/>
      <c r="N180" s="214">
        <v>87.7</v>
      </c>
    </row>
    <row r="181" spans="3:14" ht="12" customHeight="1">
      <c r="C181" s="5" t="s">
        <v>279</v>
      </c>
      <c r="K181" s="214">
        <v>-44.6</v>
      </c>
      <c r="L181" s="214">
        <v>-40.299999999999997</v>
      </c>
      <c r="M181" s="214"/>
      <c r="N181" s="214">
        <v>-212.3</v>
      </c>
    </row>
    <row r="182" spans="3:14" ht="12" customHeight="1">
      <c r="C182" s="5" t="s">
        <v>280</v>
      </c>
      <c r="K182" s="214">
        <v>-20.6</v>
      </c>
      <c r="L182" s="214">
        <v>-28</v>
      </c>
      <c r="M182" s="214"/>
      <c r="N182" s="214">
        <v>-150.4</v>
      </c>
    </row>
    <row r="183" spans="3:14" ht="12" customHeight="1">
      <c r="C183" s="5" t="s">
        <v>102</v>
      </c>
      <c r="K183" s="214">
        <v>0</v>
      </c>
      <c r="L183" s="214">
        <v>0</v>
      </c>
      <c r="M183" s="214"/>
      <c r="N183" s="214">
        <v>-22.6</v>
      </c>
    </row>
    <row r="184" spans="3:14" ht="12" customHeight="1">
      <c r="C184" s="5"/>
      <c r="K184" s="214"/>
      <c r="L184" s="214"/>
      <c r="M184" s="214"/>
      <c r="N184" s="214"/>
    </row>
    <row r="185" spans="3:14" ht="12" customHeight="1">
      <c r="C185" s="64" t="s">
        <v>95</v>
      </c>
      <c r="K185" s="214"/>
      <c r="L185" s="214"/>
      <c r="M185" s="214"/>
      <c r="N185" s="214"/>
    </row>
    <row r="186" spans="3:14" ht="12" customHeight="1">
      <c r="C186" s="5" t="s">
        <v>248</v>
      </c>
      <c r="K186" s="214">
        <v>29.999999999999979</v>
      </c>
      <c r="L186" s="214">
        <v>58.6</v>
      </c>
      <c r="M186" s="214"/>
      <c r="N186" s="214">
        <v>282.39999999999998</v>
      </c>
    </row>
    <row r="187" spans="3:14" ht="12" customHeight="1">
      <c r="C187" s="65" t="s">
        <v>249</v>
      </c>
      <c r="D187" s="130"/>
      <c r="E187" s="130"/>
      <c r="F187" s="130"/>
      <c r="G187" s="130"/>
      <c r="H187" s="130"/>
      <c r="I187" s="130"/>
      <c r="J187" s="11"/>
      <c r="K187" s="248">
        <f>+K186/K178</f>
        <v>0.48309178743961317</v>
      </c>
      <c r="L187" s="249">
        <v>1.0900000000000001</v>
      </c>
      <c r="M187" s="250"/>
      <c r="N187" s="249">
        <v>1.02</v>
      </c>
    </row>
    <row r="188" spans="3:14" ht="12" customHeight="1">
      <c r="K188" s="214"/>
      <c r="L188" s="214"/>
      <c r="M188" s="214"/>
      <c r="N188" s="214"/>
    </row>
    <row r="189" spans="3:14" ht="12" customHeight="1">
      <c r="K189" s="214"/>
      <c r="L189" s="214"/>
      <c r="M189" s="214"/>
      <c r="N189" s="214"/>
    </row>
    <row r="190" spans="3:14" ht="12" customHeight="1">
      <c r="K190" s="214"/>
      <c r="L190" s="214"/>
      <c r="M190" s="214"/>
      <c r="N190" s="214"/>
    </row>
    <row r="191" spans="3:14" ht="12" customHeight="1">
      <c r="K191" s="214"/>
      <c r="L191" s="214"/>
      <c r="M191" s="214"/>
      <c r="N191" s="214"/>
    </row>
    <row r="192" spans="3:14" ht="12" customHeight="1">
      <c r="K192" s="100"/>
    </row>
    <row r="193" spans="1:14" ht="12" customHeight="1"/>
    <row r="194" spans="1:14" ht="12" customHeight="1">
      <c r="B194" s="254" t="s">
        <v>163</v>
      </c>
      <c r="H194" s="121"/>
      <c r="I194" s="141"/>
      <c r="K194" s="121"/>
      <c r="L194" s="121"/>
    </row>
    <row r="195" spans="1:14" ht="12" customHeight="1">
      <c r="A195" s="8"/>
      <c r="H195" s="121"/>
      <c r="I195" s="141"/>
      <c r="K195" s="121"/>
      <c r="L195" s="121"/>
    </row>
    <row r="196" spans="1:14" ht="12" customHeight="1" thickBot="1">
      <c r="A196" s="8"/>
      <c r="C196" s="136" t="s">
        <v>164</v>
      </c>
      <c r="D196" s="136"/>
      <c r="E196" s="136"/>
      <c r="F196" s="136"/>
      <c r="G196" s="136"/>
      <c r="H196" s="137"/>
      <c r="I196" s="136"/>
      <c r="J196" s="136"/>
      <c r="K196" s="136"/>
      <c r="L196" s="136"/>
      <c r="M196" s="12"/>
      <c r="N196" s="12"/>
    </row>
    <row r="197" spans="1:14" ht="12" customHeight="1">
      <c r="A197" s="8"/>
      <c r="C197" s="138"/>
      <c r="D197" s="138"/>
      <c r="E197" s="138"/>
      <c r="F197" s="138"/>
      <c r="G197" s="138"/>
      <c r="H197" s="271"/>
      <c r="I197" s="271"/>
      <c r="J197" s="271"/>
      <c r="K197" s="264" t="s">
        <v>0</v>
      </c>
      <c r="L197" s="264"/>
      <c r="N197" s="65" t="s">
        <v>1</v>
      </c>
    </row>
    <row r="198" spans="1:14" ht="12" customHeight="1">
      <c r="A198" s="8"/>
      <c r="C198" s="104" t="s">
        <v>12</v>
      </c>
      <c r="D198" s="139"/>
      <c r="E198" s="139"/>
      <c r="F198" s="139"/>
      <c r="G198" s="139"/>
      <c r="H198" s="71"/>
      <c r="I198" s="73"/>
      <c r="J198" s="11"/>
      <c r="K198" s="71">
        <v>2019</v>
      </c>
      <c r="L198" s="73">
        <v>2018</v>
      </c>
      <c r="N198" s="62">
        <v>2018</v>
      </c>
    </row>
    <row r="199" spans="1:14" ht="12" customHeight="1">
      <c r="A199" s="8"/>
      <c r="C199" s="177" t="s">
        <v>151</v>
      </c>
      <c r="H199" s="121"/>
      <c r="I199" s="141"/>
      <c r="J199" s="11"/>
      <c r="K199" s="121"/>
      <c r="L199" s="121"/>
    </row>
    <row r="200" spans="1:14" ht="12" customHeight="1">
      <c r="A200" s="8"/>
      <c r="C200" s="75" t="s">
        <v>152</v>
      </c>
      <c r="H200" s="121"/>
      <c r="I200" s="141"/>
      <c r="K200" s="121">
        <v>380</v>
      </c>
      <c r="L200" s="121">
        <v>384</v>
      </c>
      <c r="N200" s="121">
        <v>381</v>
      </c>
    </row>
    <row r="201" spans="1:14" ht="12" customHeight="1">
      <c r="A201" s="8"/>
      <c r="C201" s="75" t="s">
        <v>153</v>
      </c>
      <c r="H201" s="121"/>
      <c r="I201" s="141"/>
      <c r="K201" s="121">
        <v>135.30000000000001</v>
      </c>
      <c r="L201" s="121">
        <v>156.19999999999999</v>
      </c>
      <c r="N201" s="121">
        <v>140.6</v>
      </c>
    </row>
    <row r="202" spans="1:14" ht="12" customHeight="1">
      <c r="A202" s="8"/>
      <c r="C202" s="75" t="s">
        <v>154</v>
      </c>
      <c r="H202" s="121"/>
      <c r="I202" s="141"/>
      <c r="K202" s="121">
        <v>221.9</v>
      </c>
      <c r="L202" s="121">
        <v>248.3</v>
      </c>
      <c r="N202" s="121">
        <v>228.7</v>
      </c>
    </row>
    <row r="203" spans="1:14" ht="12" customHeight="1">
      <c r="A203" s="8"/>
      <c r="C203" s="75" t="s">
        <v>155</v>
      </c>
      <c r="H203" s="121"/>
      <c r="I203" s="141"/>
      <c r="K203" s="121">
        <v>235</v>
      </c>
      <c r="L203" s="121">
        <v>205</v>
      </c>
      <c r="N203" s="121">
        <v>265</v>
      </c>
    </row>
    <row r="204" spans="1:14" ht="12" customHeight="1">
      <c r="A204" s="8"/>
      <c r="C204" s="75" t="s">
        <v>156</v>
      </c>
      <c r="H204" s="121"/>
      <c r="I204" s="141"/>
      <c r="K204" s="121"/>
      <c r="L204" s="121"/>
      <c r="N204" s="121"/>
    </row>
    <row r="205" spans="1:14" ht="12" customHeight="1">
      <c r="A205" s="8"/>
      <c r="C205" s="75" t="s">
        <v>157</v>
      </c>
      <c r="H205" s="121"/>
      <c r="I205" s="141"/>
      <c r="K205" s="121">
        <v>0</v>
      </c>
      <c r="L205" s="121">
        <v>26</v>
      </c>
      <c r="N205" s="121">
        <v>0</v>
      </c>
    </row>
    <row r="206" spans="1:14" ht="12" customHeight="1">
      <c r="A206" s="8"/>
      <c r="C206" s="75" t="s">
        <v>158</v>
      </c>
      <c r="H206" s="121"/>
      <c r="I206" s="141"/>
      <c r="K206" s="121">
        <v>212</v>
      </c>
      <c r="L206" s="121">
        <v>212</v>
      </c>
      <c r="N206" s="121">
        <v>212</v>
      </c>
    </row>
    <row r="207" spans="1:14" ht="12" customHeight="1">
      <c r="A207" s="8"/>
      <c r="C207" s="69" t="s">
        <v>165</v>
      </c>
      <c r="D207" s="7"/>
      <c r="E207" s="7"/>
      <c r="F207" s="7"/>
      <c r="G207" s="7"/>
      <c r="H207" s="124"/>
      <c r="I207" s="72"/>
      <c r="K207" s="122">
        <f>SUM(K200:K206)</f>
        <v>1184.1999999999998</v>
      </c>
      <c r="L207" s="122">
        <f>SUM(L200:L206)</f>
        <v>1231.5</v>
      </c>
      <c r="M207" s="14"/>
      <c r="N207" s="122">
        <f>SUM(N200:N206)</f>
        <v>1227.3</v>
      </c>
    </row>
    <row r="208" spans="1:14" ht="12" customHeight="1">
      <c r="A208" s="8"/>
      <c r="C208" s="75" t="s">
        <v>276</v>
      </c>
      <c r="D208" s="11"/>
      <c r="E208" s="11"/>
      <c r="F208" s="11"/>
      <c r="G208" s="11"/>
      <c r="H208" s="121"/>
      <c r="I208" s="141"/>
      <c r="K208" s="121">
        <v>-51.2</v>
      </c>
      <c r="L208" s="207">
        <v>-77.2</v>
      </c>
      <c r="M208" s="9"/>
      <c r="N208" s="207">
        <v>-51.2</v>
      </c>
    </row>
    <row r="209" spans="1:14" ht="12" customHeight="1">
      <c r="A209" s="8"/>
      <c r="C209" s="75" t="s">
        <v>159</v>
      </c>
      <c r="D209" s="11"/>
      <c r="E209" s="11"/>
      <c r="F209" s="11"/>
      <c r="G209" s="11"/>
      <c r="H209" s="121"/>
      <c r="I209" s="141"/>
      <c r="K209" s="121">
        <v>-10</v>
      </c>
      <c r="L209" s="207">
        <v>-15.1</v>
      </c>
      <c r="M209" s="11"/>
      <c r="N209" s="207">
        <v>-11.4</v>
      </c>
    </row>
    <row r="210" spans="1:14" ht="12" customHeight="1">
      <c r="A210" s="8"/>
      <c r="C210" s="69" t="s">
        <v>277</v>
      </c>
      <c r="D210" s="7"/>
      <c r="E210" s="7"/>
      <c r="F210" s="7"/>
      <c r="G210" s="7"/>
      <c r="H210" s="124"/>
      <c r="I210" s="72"/>
      <c r="K210" s="122">
        <f>SUM(K207:K209)</f>
        <v>1122.9999999999998</v>
      </c>
      <c r="L210" s="122">
        <f>SUM(L207:L209)</f>
        <v>1139.2</v>
      </c>
      <c r="M210" s="14"/>
      <c r="N210" s="122">
        <f>SUM(N207:N209)</f>
        <v>1164.6999999999998</v>
      </c>
    </row>
    <row r="211" spans="1:14" ht="12" customHeight="1">
      <c r="A211" s="8"/>
      <c r="C211" s="202" t="s">
        <v>273</v>
      </c>
      <c r="D211" s="11"/>
      <c r="E211" s="11"/>
      <c r="F211" s="11"/>
      <c r="G211" s="11"/>
      <c r="H211" s="121"/>
      <c r="I211" s="141"/>
      <c r="K211" s="121"/>
      <c r="L211" s="121"/>
      <c r="M211" s="11"/>
      <c r="N211" s="121"/>
    </row>
    <row r="212" spans="1:14" ht="12" customHeight="1">
      <c r="A212" s="8"/>
      <c r="C212" s="75"/>
      <c r="H212" s="121"/>
      <c r="I212" s="141"/>
      <c r="K212" s="121"/>
      <c r="L212" s="121"/>
      <c r="M212" s="121"/>
      <c r="N212" s="121"/>
    </row>
    <row r="213" spans="1:14" ht="12" customHeight="1">
      <c r="A213" s="8"/>
      <c r="C213" s="75"/>
      <c r="H213" s="121"/>
      <c r="I213" s="141"/>
      <c r="K213" s="121"/>
      <c r="L213" s="121"/>
      <c r="M213" s="121"/>
      <c r="N213" s="121"/>
    </row>
    <row r="214" spans="1:14" ht="12" customHeight="1" thickBot="1">
      <c r="A214" s="8"/>
      <c r="C214" s="176" t="s">
        <v>160</v>
      </c>
      <c r="D214" s="136"/>
      <c r="E214" s="136"/>
      <c r="F214" s="136"/>
      <c r="G214" s="136"/>
      <c r="H214" s="137"/>
      <c r="I214" s="136"/>
      <c r="J214" s="136"/>
      <c r="K214" s="136"/>
      <c r="L214" s="136"/>
      <c r="M214" s="12"/>
      <c r="N214" s="12"/>
    </row>
    <row r="215" spans="1:14" ht="12" customHeight="1">
      <c r="A215" s="8"/>
      <c r="C215" s="138"/>
      <c r="D215" s="138"/>
      <c r="E215" s="138"/>
      <c r="F215" s="138"/>
      <c r="G215" s="138"/>
      <c r="H215" s="271"/>
      <c r="I215" s="271"/>
      <c r="J215" s="271"/>
      <c r="K215" s="264" t="s">
        <v>0</v>
      </c>
      <c r="L215" s="264"/>
      <c r="N215" s="65" t="s">
        <v>1</v>
      </c>
    </row>
    <row r="216" spans="1:14" ht="12" customHeight="1">
      <c r="C216" s="104" t="s">
        <v>12</v>
      </c>
      <c r="D216" s="139"/>
      <c r="E216" s="139"/>
      <c r="F216" s="139"/>
      <c r="G216" s="139"/>
      <c r="H216" s="71"/>
      <c r="I216" s="73"/>
      <c r="J216" s="11"/>
      <c r="K216" s="71">
        <v>2019</v>
      </c>
      <c r="L216" s="73">
        <v>2018</v>
      </c>
      <c r="N216" s="62">
        <v>2018</v>
      </c>
    </row>
    <row r="217" spans="1:14" ht="12" customHeight="1">
      <c r="C217" s="177" t="s">
        <v>151</v>
      </c>
      <c r="H217" s="121"/>
      <c r="I217" s="141"/>
      <c r="K217" s="121"/>
      <c r="L217" s="121"/>
      <c r="M217" s="121"/>
      <c r="N217" s="121"/>
    </row>
    <row r="218" spans="1:14" ht="12" customHeight="1">
      <c r="C218" s="75" t="s">
        <v>155</v>
      </c>
      <c r="H218" s="121"/>
      <c r="I218" s="141"/>
      <c r="K218" s="121">
        <v>115</v>
      </c>
      <c r="L218" s="121">
        <v>195</v>
      </c>
      <c r="M218" s="121"/>
      <c r="N218" s="121">
        <v>85</v>
      </c>
    </row>
    <row r="219" spans="1:14" ht="12" customHeight="1">
      <c r="C219" s="177" t="s">
        <v>156</v>
      </c>
      <c r="H219" s="121"/>
      <c r="I219" s="141"/>
      <c r="K219" s="121"/>
      <c r="L219" s="121"/>
      <c r="M219" s="121"/>
      <c r="N219" s="121"/>
    </row>
    <row r="220" spans="1:14" ht="12" customHeight="1">
      <c r="C220" s="75" t="s">
        <v>161</v>
      </c>
      <c r="H220" s="121"/>
      <c r="I220" s="141"/>
      <c r="K220" s="121">
        <v>5.8</v>
      </c>
      <c r="L220" s="121">
        <v>6.5</v>
      </c>
      <c r="M220" s="121"/>
      <c r="N220" s="121">
        <v>5.8</v>
      </c>
    </row>
    <row r="221" spans="1:14" ht="12" customHeight="1">
      <c r="C221" s="75" t="s">
        <v>162</v>
      </c>
      <c r="H221" s="121"/>
      <c r="I221" s="141"/>
      <c r="K221" s="121">
        <v>22.3</v>
      </c>
      <c r="L221" s="121">
        <v>13.1</v>
      </c>
      <c r="M221" s="121"/>
      <c r="N221" s="121">
        <v>12.3</v>
      </c>
    </row>
    <row r="222" spans="1:14" ht="12" customHeight="1">
      <c r="C222" s="69" t="s">
        <v>66</v>
      </c>
      <c r="D222" s="15"/>
      <c r="E222" s="15"/>
      <c r="F222" s="15"/>
      <c r="G222" s="15"/>
      <c r="H222" s="122"/>
      <c r="I222" s="178"/>
      <c r="K222" s="122">
        <f>SUM(K218:K221)</f>
        <v>143.1</v>
      </c>
      <c r="L222" s="122">
        <f>SUM(L218:L221)</f>
        <v>214.6</v>
      </c>
      <c r="M222" s="121"/>
      <c r="N222" s="122">
        <f>SUM(N218:N221)</f>
        <v>103.1</v>
      </c>
    </row>
    <row r="223" spans="1:14" ht="12" customHeight="1">
      <c r="C223" s="75"/>
      <c r="H223" s="121"/>
      <c r="I223" s="141"/>
      <c r="K223" s="121"/>
      <c r="L223" s="121"/>
      <c r="M223" s="121"/>
      <c r="N223" s="121"/>
    </row>
    <row r="224" spans="1:14" ht="12" customHeight="1">
      <c r="C224" s="75"/>
      <c r="H224" s="121"/>
      <c r="I224" s="141"/>
      <c r="K224" s="121"/>
      <c r="L224" s="121"/>
      <c r="M224" s="121"/>
      <c r="N224" s="121"/>
    </row>
    <row r="225" spans="1:14" ht="12" customHeight="1" thickBot="1">
      <c r="A225" s="8"/>
      <c r="C225" s="176" t="s">
        <v>185</v>
      </c>
      <c r="D225" s="136"/>
      <c r="E225" s="136"/>
      <c r="F225" s="136"/>
      <c r="G225" s="136"/>
      <c r="H225" s="137"/>
      <c r="I225" s="136"/>
      <c r="J225" s="136"/>
      <c r="K225" s="136"/>
      <c r="L225" s="136"/>
      <c r="M225" s="61"/>
      <c r="N225" s="61"/>
    </row>
    <row r="226" spans="1:14" ht="12" customHeight="1">
      <c r="A226" s="8"/>
      <c r="C226" s="138"/>
      <c r="D226" s="138"/>
      <c r="E226" s="138"/>
      <c r="F226" s="138"/>
      <c r="G226" s="138"/>
      <c r="H226" s="271"/>
      <c r="I226" s="271"/>
      <c r="J226" s="271"/>
      <c r="K226" s="264" t="s">
        <v>0</v>
      </c>
      <c r="L226" s="264"/>
      <c r="M226" s="5"/>
      <c r="N226" s="65" t="s">
        <v>1</v>
      </c>
    </row>
    <row r="227" spans="1:14" ht="12" customHeight="1">
      <c r="A227" s="8"/>
      <c r="C227" s="139" t="s">
        <v>12</v>
      </c>
      <c r="D227" s="139"/>
      <c r="E227" s="139"/>
      <c r="F227" s="139"/>
      <c r="G227" s="139"/>
      <c r="H227" s="71"/>
      <c r="I227" s="73"/>
      <c r="J227" s="70"/>
      <c r="K227" s="71">
        <v>2019</v>
      </c>
      <c r="L227" s="73">
        <v>2018</v>
      </c>
      <c r="M227" s="5"/>
      <c r="N227" s="62">
        <v>2018</v>
      </c>
    </row>
    <row r="228" spans="1:14" ht="12" customHeight="1">
      <c r="A228" s="8"/>
      <c r="C228" s="75" t="s">
        <v>251</v>
      </c>
      <c r="D228" s="66"/>
      <c r="E228" s="66"/>
      <c r="F228" s="66"/>
      <c r="G228" s="66"/>
      <c r="H228" s="140"/>
      <c r="I228" s="141"/>
      <c r="J228" s="210"/>
      <c r="K228" s="214">
        <f>-K207</f>
        <v>-1184.1999999999998</v>
      </c>
      <c r="L228" s="214">
        <f>-L207</f>
        <v>-1231.5</v>
      </c>
      <c r="M228" s="214"/>
      <c r="N228" s="214">
        <f>-N207</f>
        <v>-1227.3</v>
      </c>
    </row>
    <row r="229" spans="1:14" ht="12" customHeight="1">
      <c r="A229" s="8"/>
      <c r="C229" s="66" t="s">
        <v>45</v>
      </c>
      <c r="D229" s="66"/>
      <c r="E229" s="66"/>
      <c r="F229" s="66"/>
      <c r="G229" s="66"/>
      <c r="H229" s="140"/>
      <c r="I229" s="141"/>
      <c r="J229" s="70"/>
      <c r="K229" s="214">
        <v>90.4</v>
      </c>
      <c r="L229" s="214">
        <v>38.4</v>
      </c>
      <c r="M229" s="214"/>
      <c r="N229" s="214">
        <v>74.5</v>
      </c>
    </row>
    <row r="230" spans="1:14" ht="12" customHeight="1">
      <c r="A230" s="8"/>
      <c r="C230" s="66" t="s">
        <v>223</v>
      </c>
      <c r="D230" s="66"/>
      <c r="E230" s="66"/>
      <c r="F230" s="66"/>
      <c r="G230" s="66"/>
      <c r="H230" s="140"/>
      <c r="I230" s="141"/>
      <c r="J230" s="70"/>
      <c r="K230" s="214">
        <v>42.1</v>
      </c>
      <c r="L230" s="214">
        <v>42.4</v>
      </c>
      <c r="M230" s="214"/>
      <c r="N230" s="214">
        <v>43.2</v>
      </c>
    </row>
    <row r="231" spans="1:14" ht="12" customHeight="1">
      <c r="A231" s="8"/>
      <c r="C231" s="69" t="s">
        <v>254</v>
      </c>
      <c r="D231" s="69"/>
      <c r="E231" s="69"/>
      <c r="F231" s="69"/>
      <c r="G231" s="69"/>
      <c r="H231" s="209"/>
      <c r="I231" s="178"/>
      <c r="J231" s="70"/>
      <c r="K231" s="213">
        <f>SUM(K228:K230)</f>
        <v>-1051.6999999999998</v>
      </c>
      <c r="L231" s="213">
        <f>SUM(L228:L230)</f>
        <v>-1150.6999999999998</v>
      </c>
      <c r="M231" s="215"/>
      <c r="N231" s="213">
        <f>SUM(N228:N230)</f>
        <v>-1109.5999999999999</v>
      </c>
    </row>
    <row r="232" spans="1:14" ht="8.1" customHeight="1">
      <c r="A232" s="8"/>
      <c r="C232" s="79"/>
      <c r="D232" s="79"/>
      <c r="E232" s="79"/>
      <c r="F232" s="79"/>
      <c r="G232" s="79"/>
      <c r="H232" s="233"/>
      <c r="I232" s="234"/>
      <c r="J232" s="70"/>
      <c r="K232" s="214"/>
      <c r="L232" s="214"/>
      <c r="M232" s="214"/>
      <c r="N232" s="214"/>
    </row>
    <row r="233" spans="1:14" ht="12" customHeight="1">
      <c r="A233" s="8"/>
      <c r="C233" s="66" t="s">
        <v>238</v>
      </c>
      <c r="D233" s="66"/>
      <c r="E233" s="66"/>
      <c r="F233" s="66"/>
      <c r="G233" s="66"/>
      <c r="H233" s="140"/>
      <c r="I233" s="141"/>
      <c r="J233" s="210"/>
      <c r="K233" s="214">
        <v>-46.5</v>
      </c>
      <c r="L233" s="214">
        <v>-0.2</v>
      </c>
      <c r="M233" s="214"/>
      <c r="N233" s="214">
        <v>-3.2</v>
      </c>
    </row>
    <row r="234" spans="1:14" ht="12" customHeight="1">
      <c r="A234" s="8"/>
      <c r="C234" s="66" t="s">
        <v>239</v>
      </c>
      <c r="D234" s="66"/>
      <c r="E234" s="66"/>
      <c r="F234" s="66"/>
      <c r="G234" s="66"/>
      <c r="H234" s="140"/>
      <c r="I234" s="141"/>
      <c r="J234" s="210"/>
      <c r="K234" s="214">
        <v>-184.7</v>
      </c>
      <c r="L234" s="214">
        <v>0</v>
      </c>
      <c r="M234" s="214"/>
      <c r="N234" s="214">
        <v>0</v>
      </c>
    </row>
    <row r="235" spans="1:14" ht="12" customHeight="1">
      <c r="A235" s="8"/>
      <c r="C235" s="69" t="s">
        <v>252</v>
      </c>
      <c r="D235" s="142"/>
      <c r="E235" s="142"/>
      <c r="F235" s="142"/>
      <c r="G235" s="142"/>
      <c r="H235" s="208"/>
      <c r="I235" s="72"/>
      <c r="J235" s="70"/>
      <c r="K235" s="212">
        <f>SUM(K231:K234)</f>
        <v>-1282.8999999999999</v>
      </c>
      <c r="L235" s="212">
        <f>SUM(L231:L234)</f>
        <v>-1150.8999999999999</v>
      </c>
      <c r="M235" s="64"/>
      <c r="N235" s="212">
        <f>SUM(N231:N234)</f>
        <v>-1112.8</v>
      </c>
    </row>
    <row r="236" spans="1:14" ht="12" customHeight="1">
      <c r="A236" s="8"/>
      <c r="C236" s="202" t="s">
        <v>255</v>
      </c>
      <c r="D236" s="66"/>
      <c r="E236" s="66"/>
      <c r="F236" s="66"/>
      <c r="G236" s="66"/>
      <c r="H236" s="140"/>
      <c r="I236" s="141"/>
      <c r="J236" s="70"/>
      <c r="K236" s="140"/>
      <c r="L236" s="141"/>
      <c r="M236" s="5"/>
      <c r="N236" s="70"/>
    </row>
    <row r="237" spans="1:14" ht="12" customHeight="1">
      <c r="A237" s="8"/>
      <c r="D237" s="66"/>
      <c r="E237" s="66"/>
      <c r="F237" s="66"/>
      <c r="G237" s="66"/>
      <c r="H237" s="140"/>
      <c r="I237" s="141"/>
      <c r="J237" s="11"/>
      <c r="K237" s="140"/>
      <c r="L237" s="141"/>
      <c r="N237" s="70"/>
    </row>
    <row r="238" spans="1:14" ht="12" customHeight="1">
      <c r="A238" s="8"/>
      <c r="H238" s="121"/>
      <c r="I238" s="141"/>
      <c r="K238" s="121"/>
      <c r="L238" s="121"/>
    </row>
    <row r="239" spans="1:14" ht="12" customHeight="1">
      <c r="A239" s="8"/>
      <c r="H239" s="121"/>
      <c r="I239" s="141"/>
      <c r="K239" s="121"/>
      <c r="L239" s="121"/>
    </row>
    <row r="240" spans="1:14" ht="12" customHeight="1">
      <c r="A240" s="8"/>
      <c r="B240" s="254" t="s">
        <v>166</v>
      </c>
      <c r="H240" s="121"/>
      <c r="I240" s="141"/>
      <c r="K240" s="121"/>
      <c r="L240" s="121"/>
    </row>
    <row r="241" spans="1:14" ht="12" customHeight="1">
      <c r="A241" s="8"/>
      <c r="H241" s="121"/>
      <c r="I241" s="141"/>
      <c r="K241" s="121"/>
      <c r="L241" s="121"/>
    </row>
    <row r="242" spans="1:14" ht="12" customHeight="1" thickBot="1">
      <c r="A242" s="8"/>
      <c r="C242" s="179" t="s">
        <v>167</v>
      </c>
      <c r="D242" s="12"/>
      <c r="E242" s="12"/>
      <c r="F242" s="12"/>
      <c r="G242" s="12"/>
      <c r="M242" s="12"/>
      <c r="N242" s="12"/>
    </row>
    <row r="243" spans="1:14" ht="12" customHeight="1">
      <c r="A243" s="8"/>
      <c r="C243" s="138"/>
      <c r="D243" s="138"/>
      <c r="E243" s="138"/>
      <c r="F243" s="138"/>
      <c r="G243" s="138"/>
      <c r="H243" s="269" t="s">
        <v>11</v>
      </c>
      <c r="I243" s="269"/>
      <c r="J243" s="269"/>
      <c r="K243" s="270" t="s">
        <v>7</v>
      </c>
      <c r="L243" s="270"/>
      <c r="N243" s="5" t="s">
        <v>142</v>
      </c>
    </row>
    <row r="244" spans="1:14" ht="12" customHeight="1">
      <c r="A244" s="8"/>
      <c r="C244" s="138"/>
      <c r="D244" s="138"/>
      <c r="E244" s="138"/>
      <c r="F244" s="138"/>
      <c r="G244" s="138"/>
      <c r="H244" s="268" t="s">
        <v>0</v>
      </c>
      <c r="I244" s="268"/>
      <c r="J244" s="268"/>
      <c r="K244" s="264" t="s">
        <v>0</v>
      </c>
      <c r="L244" s="264"/>
      <c r="N244" s="65" t="s">
        <v>1</v>
      </c>
    </row>
    <row r="245" spans="1:14" ht="12" customHeight="1">
      <c r="A245" s="8"/>
      <c r="C245" s="183"/>
      <c r="D245" s="66"/>
      <c r="E245" s="66"/>
      <c r="F245" s="66"/>
      <c r="G245" s="66"/>
      <c r="H245" s="71">
        <v>2019</v>
      </c>
      <c r="I245" s="73">
        <v>2018</v>
      </c>
      <c r="K245" s="71">
        <v>2019</v>
      </c>
      <c r="L245" s="73">
        <v>2018</v>
      </c>
      <c r="N245" s="62">
        <v>2018</v>
      </c>
    </row>
    <row r="246" spans="1:14" ht="12" customHeight="1">
      <c r="A246" s="8"/>
      <c r="C246" s="180" t="s">
        <v>168</v>
      </c>
      <c r="H246" s="229">
        <f>+'IS and OCI'!G26*1000000/Notes!H248</f>
        <v>-0.19236992232492936</v>
      </c>
      <c r="I246" s="220">
        <v>-0.12</v>
      </c>
      <c r="J246" s="221"/>
      <c r="K246" s="222">
        <f>+H246</f>
        <v>-0.19236992232492936</v>
      </c>
      <c r="L246" s="220">
        <f>+I246</f>
        <v>-0.12</v>
      </c>
      <c r="M246" s="221"/>
      <c r="N246" s="223">
        <v>-0.26</v>
      </c>
    </row>
    <row r="247" spans="1:14" ht="12" customHeight="1">
      <c r="C247" s="181" t="s">
        <v>169</v>
      </c>
      <c r="D247" s="130"/>
      <c r="E247" s="130"/>
      <c r="F247" s="130"/>
      <c r="G247" s="11"/>
      <c r="H247" s="230">
        <f>+'IS and OCI'!G26*1000000/H249</f>
        <v>-0.19129436537689168</v>
      </c>
      <c r="I247" s="206">
        <v>-0.12</v>
      </c>
      <c r="J247" s="221"/>
      <c r="K247" s="224">
        <f>+H247</f>
        <v>-0.19129436537689168</v>
      </c>
      <c r="L247" s="206">
        <f>+I247</f>
        <v>-0.12</v>
      </c>
      <c r="M247" s="221"/>
      <c r="N247" s="206">
        <v>-0.26</v>
      </c>
    </row>
    <row r="248" spans="1:14" ht="12" customHeight="1">
      <c r="C248" s="182" t="s">
        <v>170</v>
      </c>
      <c r="H248" s="193">
        <v>338578257</v>
      </c>
      <c r="I248" s="193">
        <v>338573019</v>
      </c>
      <c r="J248" s="194"/>
      <c r="K248" s="193">
        <v>338578257</v>
      </c>
      <c r="L248" s="193">
        <f>+I248</f>
        <v>338573019</v>
      </c>
      <c r="M248" s="194"/>
      <c r="N248" s="193">
        <v>338575238</v>
      </c>
    </row>
    <row r="249" spans="1:14" ht="12" customHeight="1">
      <c r="C249" s="182" t="s">
        <v>171</v>
      </c>
      <c r="H249" s="193">
        <v>340481921</v>
      </c>
      <c r="I249" s="193">
        <v>341330831</v>
      </c>
      <c r="J249" s="194"/>
      <c r="K249" s="193">
        <v>340481921</v>
      </c>
      <c r="L249" s="193">
        <f>+I249</f>
        <v>341330831</v>
      </c>
      <c r="M249" s="194"/>
      <c r="N249" s="193">
        <v>341007278</v>
      </c>
    </row>
    <row r="250" spans="1:14" ht="12" customHeight="1">
      <c r="C250" s="182"/>
      <c r="H250" s="121"/>
      <c r="I250" s="141"/>
      <c r="K250" s="121"/>
      <c r="L250" s="121"/>
    </row>
    <row r="251" spans="1:14" ht="12" customHeight="1">
      <c r="C251" s="182"/>
      <c r="H251" s="121"/>
      <c r="I251" s="141"/>
      <c r="K251" s="121"/>
      <c r="L251" s="121"/>
    </row>
    <row r="252" spans="1:14" ht="12" customHeight="1">
      <c r="H252" s="121"/>
      <c r="I252" s="141"/>
      <c r="K252" s="121"/>
      <c r="L252" s="121"/>
    </row>
    <row r="253" spans="1:14" ht="12" customHeight="1">
      <c r="H253" s="121"/>
      <c r="I253" s="141"/>
      <c r="K253" s="121"/>
      <c r="L253" s="121"/>
    </row>
    <row r="254" spans="1:14" ht="12" customHeight="1">
      <c r="B254" s="184" t="s">
        <v>172</v>
      </c>
      <c r="H254" s="121"/>
      <c r="I254" s="141"/>
      <c r="K254" s="121"/>
      <c r="L254" s="121"/>
    </row>
    <row r="255" spans="1:14">
      <c r="H255" s="121"/>
      <c r="I255" s="141"/>
      <c r="K255" s="121"/>
      <c r="L255" s="121"/>
    </row>
    <row r="256" spans="1:14" ht="12" customHeight="1" thickBot="1">
      <c r="C256" s="136" t="s">
        <v>178</v>
      </c>
      <c r="D256" s="12"/>
      <c r="E256" s="12"/>
      <c r="F256" s="12"/>
      <c r="G256" s="12"/>
      <c r="M256" s="12"/>
      <c r="N256" s="12"/>
    </row>
    <row r="257" spans="2:14" ht="12" customHeight="1">
      <c r="C257" s="138"/>
      <c r="D257" s="138"/>
      <c r="E257" s="138"/>
      <c r="F257" s="138"/>
      <c r="G257" s="138"/>
      <c r="H257" s="269" t="s">
        <v>11</v>
      </c>
      <c r="I257" s="269"/>
      <c r="J257" s="269"/>
      <c r="K257" s="270" t="s">
        <v>7</v>
      </c>
      <c r="L257" s="270"/>
      <c r="N257" s="5" t="s">
        <v>142</v>
      </c>
    </row>
    <row r="258" spans="2:14" ht="12" customHeight="1">
      <c r="C258" s="138"/>
      <c r="D258" s="138"/>
      <c r="E258" s="138"/>
      <c r="F258" s="138"/>
      <c r="G258" s="138"/>
      <c r="H258" s="268" t="s">
        <v>0</v>
      </c>
      <c r="I258" s="268"/>
      <c r="J258" s="268"/>
      <c r="K258" s="264" t="s">
        <v>0</v>
      </c>
      <c r="L258" s="264"/>
      <c r="N258" s="65" t="s">
        <v>1</v>
      </c>
    </row>
    <row r="259" spans="2:14" ht="12" customHeight="1">
      <c r="C259" s="104" t="s">
        <v>12</v>
      </c>
      <c r="D259" s="139"/>
      <c r="E259" s="139"/>
      <c r="F259" s="139"/>
      <c r="G259" s="66"/>
      <c r="H259" s="71">
        <v>2019</v>
      </c>
      <c r="I259" s="73">
        <v>2018</v>
      </c>
      <c r="K259" s="71">
        <v>2019</v>
      </c>
      <c r="L259" s="73">
        <v>2018</v>
      </c>
      <c r="N259" s="62">
        <v>2018</v>
      </c>
    </row>
    <row r="260" spans="2:14" ht="12" customHeight="1">
      <c r="H260" s="121"/>
      <c r="I260" s="121"/>
      <c r="J260" s="121"/>
      <c r="K260" s="121"/>
      <c r="L260" s="121"/>
      <c r="M260" s="121"/>
      <c r="N260" s="121"/>
    </row>
    <row r="261" spans="2:14" ht="12" customHeight="1">
      <c r="C261" s="75" t="s">
        <v>173</v>
      </c>
      <c r="H261" s="121">
        <v>-7.1</v>
      </c>
      <c r="I261" s="121">
        <v>0.2</v>
      </c>
      <c r="J261" s="121"/>
      <c r="K261" s="121">
        <f>+H261</f>
        <v>-7.1</v>
      </c>
      <c r="L261" s="121">
        <v>0.2</v>
      </c>
      <c r="M261" s="121"/>
      <c r="N261" s="121">
        <v>11.6</v>
      </c>
    </row>
    <row r="262" spans="2:14" ht="12" customHeight="1">
      <c r="C262" s="87" t="s">
        <v>174</v>
      </c>
      <c r="G262" s="11"/>
      <c r="H262" s="121">
        <v>0</v>
      </c>
      <c r="I262" s="121">
        <v>0</v>
      </c>
      <c r="J262" s="121"/>
      <c r="K262" s="121">
        <v>0</v>
      </c>
      <c r="L262" s="121">
        <v>0</v>
      </c>
      <c r="M262" s="121"/>
      <c r="N262" s="121">
        <v>0</v>
      </c>
    </row>
    <row r="263" spans="2:14" ht="12" customHeight="1">
      <c r="C263" s="143" t="s">
        <v>30</v>
      </c>
      <c r="D263" s="7"/>
      <c r="E263" s="7"/>
      <c r="F263" s="7"/>
      <c r="G263" s="11"/>
      <c r="H263" s="122">
        <f>SUM(H261:H262)</f>
        <v>-7.1</v>
      </c>
      <c r="I263" s="122">
        <f>SUM(I261:I262)</f>
        <v>0.2</v>
      </c>
      <c r="J263" s="121"/>
      <c r="K263" s="122">
        <f>SUM(K261:K262)</f>
        <v>-7.1</v>
      </c>
      <c r="L263" s="122">
        <f>SUM(L261:L262)</f>
        <v>0.2</v>
      </c>
      <c r="M263" s="121"/>
      <c r="N263" s="122">
        <f>SUM(N261:N262)</f>
        <v>11.6</v>
      </c>
    </row>
    <row r="264" spans="2:14" ht="12" customHeight="1">
      <c r="C264" s="88" t="s">
        <v>175</v>
      </c>
      <c r="G264" s="11"/>
      <c r="H264" s="121">
        <v>1.8</v>
      </c>
      <c r="I264" s="121">
        <v>2</v>
      </c>
      <c r="J264" s="121"/>
      <c r="K264" s="121">
        <f>+H264</f>
        <v>1.8</v>
      </c>
      <c r="L264" s="121">
        <v>2</v>
      </c>
      <c r="M264" s="121"/>
      <c r="N264" s="121">
        <v>-4.4000000000000004</v>
      </c>
    </row>
    <row r="265" spans="2:14" ht="12" customHeight="1">
      <c r="C265" s="177" t="s">
        <v>176</v>
      </c>
      <c r="G265" s="11"/>
      <c r="H265" s="121">
        <v>0.8</v>
      </c>
      <c r="I265" s="121">
        <v>0.2</v>
      </c>
      <c r="J265" s="121"/>
      <c r="K265" s="121">
        <v>0.8</v>
      </c>
      <c r="L265" s="121">
        <v>0.2</v>
      </c>
      <c r="M265" s="121"/>
      <c r="N265" s="121">
        <v>-0.4</v>
      </c>
    </row>
    <row r="266" spans="2:14" ht="12" customHeight="1">
      <c r="C266" s="143" t="s">
        <v>31</v>
      </c>
      <c r="D266" s="7"/>
      <c r="E266" s="7"/>
      <c r="F266" s="7"/>
      <c r="G266" s="11"/>
      <c r="H266" s="122">
        <f>SUM(H264:H265)</f>
        <v>2.6</v>
      </c>
      <c r="I266" s="122">
        <f>SUM(I264:I265)</f>
        <v>2.2000000000000002</v>
      </c>
      <c r="J266" s="121"/>
      <c r="K266" s="122">
        <f>SUM(K264:K265)</f>
        <v>2.6</v>
      </c>
      <c r="L266" s="122">
        <f>SUM(L264:L265)</f>
        <v>2.2000000000000002</v>
      </c>
      <c r="M266" s="121"/>
      <c r="N266" s="122">
        <f>SUM(N264:N265)</f>
        <v>-4.8000000000000007</v>
      </c>
    </row>
    <row r="267" spans="2:14">
      <c r="C267" s="87"/>
      <c r="H267" s="121"/>
      <c r="I267" s="121"/>
      <c r="J267" s="121"/>
      <c r="K267" s="121"/>
      <c r="L267" s="121"/>
      <c r="M267" s="121"/>
      <c r="N267" s="121"/>
    </row>
    <row r="268" spans="2:14">
      <c r="H268" s="121"/>
      <c r="I268" s="121"/>
      <c r="J268" s="121"/>
      <c r="K268" s="121"/>
      <c r="L268" s="121"/>
      <c r="M268" s="121"/>
      <c r="N268" s="121"/>
    </row>
    <row r="269" spans="2:14" ht="12" customHeight="1">
      <c r="H269" s="121"/>
      <c r="I269" s="121"/>
      <c r="J269" s="121"/>
      <c r="K269" s="121"/>
      <c r="L269" s="121"/>
      <c r="M269" s="121"/>
      <c r="N269" s="121"/>
    </row>
    <row r="270" spans="2:14" ht="12" customHeight="1">
      <c r="H270" s="121"/>
      <c r="I270" s="121"/>
      <c r="J270" s="121"/>
      <c r="K270" s="121"/>
      <c r="L270" s="121"/>
      <c r="M270" s="121"/>
      <c r="N270" s="121"/>
    </row>
    <row r="271" spans="2:14" ht="12" customHeight="1">
      <c r="B271" s="255" t="s">
        <v>177</v>
      </c>
      <c r="H271" s="121"/>
      <c r="I271" s="121"/>
      <c r="J271" s="121"/>
      <c r="K271" s="121"/>
      <c r="L271" s="121"/>
      <c r="M271" s="121"/>
      <c r="N271" s="121"/>
    </row>
    <row r="272" spans="2:14" ht="12" customHeight="1">
      <c r="H272" s="121"/>
      <c r="I272" s="121"/>
      <c r="J272" s="121"/>
      <c r="K272" s="121"/>
      <c r="L272" s="121"/>
      <c r="M272" s="121"/>
      <c r="N272" s="121"/>
    </row>
    <row r="273" spans="1:14" ht="12" customHeight="1" thickBot="1">
      <c r="C273" s="136" t="s">
        <v>182</v>
      </c>
      <c r="D273" s="12"/>
      <c r="E273" s="12"/>
      <c r="F273" s="12"/>
      <c r="G273" s="12"/>
      <c r="M273" s="12"/>
      <c r="N273" s="12"/>
    </row>
    <row r="274" spans="1:14" ht="12" customHeight="1">
      <c r="C274" s="138"/>
      <c r="D274" s="138"/>
      <c r="E274" s="138"/>
      <c r="F274" s="138"/>
      <c r="G274" s="138"/>
      <c r="H274" s="269" t="s">
        <v>11</v>
      </c>
      <c r="I274" s="269"/>
      <c r="J274" s="269"/>
      <c r="K274" s="270" t="s">
        <v>7</v>
      </c>
      <c r="L274" s="270"/>
      <c r="N274" s="5" t="s">
        <v>142</v>
      </c>
    </row>
    <row r="275" spans="1:14" ht="12" customHeight="1">
      <c r="C275" s="138"/>
      <c r="D275" s="138"/>
      <c r="E275" s="138"/>
      <c r="F275" s="138"/>
      <c r="G275" s="138"/>
      <c r="H275" s="268" t="s">
        <v>0</v>
      </c>
      <c r="I275" s="268"/>
      <c r="J275" s="268"/>
      <c r="K275" s="264" t="s">
        <v>0</v>
      </c>
      <c r="L275" s="264"/>
      <c r="N275" s="65" t="s">
        <v>1</v>
      </c>
    </row>
    <row r="276" spans="1:14" ht="12" customHeight="1">
      <c r="A276" s="8"/>
      <c r="C276" s="104" t="s">
        <v>12</v>
      </c>
      <c r="D276" s="139"/>
      <c r="E276" s="139"/>
      <c r="F276" s="139"/>
      <c r="G276" s="66"/>
      <c r="H276" s="71">
        <v>2019</v>
      </c>
      <c r="I276" s="73">
        <v>2018</v>
      </c>
      <c r="K276" s="71">
        <v>2019</v>
      </c>
      <c r="L276" s="73">
        <v>2018</v>
      </c>
      <c r="N276" s="62">
        <v>2018</v>
      </c>
    </row>
    <row r="277" spans="1:14" ht="12" customHeight="1">
      <c r="A277" s="8"/>
      <c r="C277" s="185" t="s">
        <v>179</v>
      </c>
      <c r="D277" s="66"/>
      <c r="E277" s="66"/>
      <c r="F277" s="66"/>
      <c r="G277" s="66"/>
      <c r="H277" s="118">
        <f>+'IS and OCI'!G20</f>
        <v>-42.532272999999975</v>
      </c>
      <c r="I277" s="118">
        <v>-7.29099999999994</v>
      </c>
      <c r="J277" s="118"/>
      <c r="K277" s="118">
        <f>+'IS and OCI'!G20</f>
        <v>-42.532272999999975</v>
      </c>
      <c r="L277" s="118">
        <v>-7.29099999999994</v>
      </c>
      <c r="M277" s="118"/>
      <c r="N277" s="118">
        <v>39.39999999999975</v>
      </c>
    </row>
    <row r="278" spans="1:14" ht="12" customHeight="1">
      <c r="A278" s="8"/>
      <c r="C278" s="75" t="s">
        <v>180</v>
      </c>
      <c r="H278" s="121">
        <f>-Notes!H9</f>
        <v>12.599999999999966</v>
      </c>
      <c r="I278" s="121">
        <v>-3.5</v>
      </c>
      <c r="J278" s="121"/>
      <c r="K278" s="121">
        <f>-Notes!H9</f>
        <v>12.599999999999966</v>
      </c>
      <c r="L278" s="121">
        <v>-3.5</v>
      </c>
      <c r="M278" s="121"/>
      <c r="N278" s="121">
        <v>-39.799999999999955</v>
      </c>
    </row>
    <row r="279" spans="1:14" ht="12" customHeight="1">
      <c r="A279" s="8"/>
      <c r="C279" s="75" t="s">
        <v>181</v>
      </c>
      <c r="H279" s="121">
        <v>-2.7677269999999998</v>
      </c>
      <c r="I279" s="121">
        <v>-3.8539999999999992</v>
      </c>
      <c r="J279" s="121"/>
      <c r="K279" s="121">
        <v>-2.7677269999999998</v>
      </c>
      <c r="L279" s="121">
        <v>-3.8539999999999992</v>
      </c>
      <c r="M279" s="121"/>
      <c r="N279" s="121">
        <v>13.499999999999998</v>
      </c>
    </row>
    <row r="280" spans="1:14" ht="12" customHeight="1">
      <c r="A280" s="8"/>
      <c r="C280" s="75" t="s">
        <v>18</v>
      </c>
      <c r="H280" s="121">
        <f>-'IS and OCI'!G15</f>
        <v>65.2</v>
      </c>
      <c r="I280" s="121">
        <v>68.3</v>
      </c>
      <c r="J280" s="121"/>
      <c r="K280" s="121">
        <f>-'IS and OCI'!G15</f>
        <v>65.2</v>
      </c>
      <c r="L280" s="121">
        <v>68.3</v>
      </c>
      <c r="M280" s="121"/>
      <c r="N280" s="121">
        <v>385.3</v>
      </c>
    </row>
    <row r="281" spans="1:14" ht="12" customHeight="1">
      <c r="A281" s="8"/>
      <c r="C281" s="75" t="s">
        <v>19</v>
      </c>
      <c r="H281" s="121">
        <v>34.1</v>
      </c>
      <c r="I281" s="121">
        <v>38.734000000000002</v>
      </c>
      <c r="J281" s="121"/>
      <c r="K281" s="121">
        <v>34.1</v>
      </c>
      <c r="L281" s="121">
        <v>38.734000000000002</v>
      </c>
      <c r="M281" s="121"/>
      <c r="N281" s="121">
        <v>117.50000000000001</v>
      </c>
    </row>
    <row r="282" spans="1:14" ht="12" customHeight="1">
      <c r="A282" s="8"/>
      <c r="C282" s="69" t="s">
        <v>182</v>
      </c>
      <c r="D282" s="15"/>
      <c r="E282" s="15"/>
      <c r="F282" s="15"/>
      <c r="H282" s="122">
        <f>SUM(H277:H281)</f>
        <v>66.599999999999994</v>
      </c>
      <c r="I282" s="122">
        <f>SUM(I277:I281)-0.1</f>
        <v>92.289000000000073</v>
      </c>
      <c r="J282" s="121"/>
      <c r="K282" s="122">
        <f>SUM(K277:K281)</f>
        <v>66.599999999999994</v>
      </c>
      <c r="L282" s="122">
        <f>SUM(L277:L281)-0.1</f>
        <v>92.289000000000073</v>
      </c>
      <c r="M282" s="121"/>
      <c r="N282" s="122">
        <f>SUM(N277:N281)</f>
        <v>515.89999999999986</v>
      </c>
    </row>
    <row r="283" spans="1:14" ht="12" customHeight="1">
      <c r="A283" s="8"/>
      <c r="C283" s="75"/>
      <c r="H283" s="121"/>
      <c r="I283" s="121"/>
      <c r="J283" s="121"/>
      <c r="K283" s="121"/>
      <c r="L283" s="121"/>
      <c r="M283" s="121"/>
      <c r="N283" s="121"/>
    </row>
    <row r="284" spans="1:14" ht="12" customHeight="1">
      <c r="A284" s="8"/>
      <c r="C284" s="185"/>
      <c r="H284" s="121"/>
      <c r="I284" s="121"/>
      <c r="J284" s="121"/>
      <c r="K284" s="121"/>
      <c r="L284" s="121"/>
      <c r="M284" s="121"/>
      <c r="N284" s="121"/>
    </row>
    <row r="285" spans="1:14" ht="12" customHeight="1" thickBot="1">
      <c r="C285" s="136" t="s">
        <v>227</v>
      </c>
      <c r="D285" s="12"/>
      <c r="E285" s="12"/>
      <c r="F285" s="12"/>
      <c r="G285" s="12"/>
      <c r="M285" s="12"/>
      <c r="N285" s="12"/>
    </row>
    <row r="286" spans="1:14" ht="12" customHeight="1">
      <c r="C286" s="138"/>
      <c r="D286" s="138"/>
      <c r="E286" s="138"/>
      <c r="F286" s="138"/>
      <c r="G286" s="138"/>
      <c r="H286" s="269" t="s">
        <v>11</v>
      </c>
      <c r="I286" s="269"/>
      <c r="J286" s="269"/>
      <c r="K286" s="270" t="s">
        <v>7</v>
      </c>
      <c r="L286" s="270"/>
      <c r="N286" s="5" t="s">
        <v>142</v>
      </c>
    </row>
    <row r="287" spans="1:14" ht="12" customHeight="1">
      <c r="C287" s="138"/>
      <c r="D287" s="138"/>
      <c r="E287" s="138"/>
      <c r="F287" s="138"/>
      <c r="G287" s="138"/>
      <c r="H287" s="268" t="s">
        <v>0</v>
      </c>
      <c r="I287" s="268"/>
      <c r="J287" s="268"/>
      <c r="K287" s="264" t="s">
        <v>0</v>
      </c>
      <c r="L287" s="264"/>
      <c r="N287" s="65" t="s">
        <v>1</v>
      </c>
    </row>
    <row r="288" spans="1:14" ht="12" customHeight="1">
      <c r="C288" s="104" t="s">
        <v>12</v>
      </c>
      <c r="D288" s="139"/>
      <c r="E288" s="139"/>
      <c r="F288" s="139"/>
      <c r="G288" s="66"/>
      <c r="H288" s="71">
        <v>2019</v>
      </c>
      <c r="I288" s="73">
        <v>2018</v>
      </c>
      <c r="K288" s="71">
        <v>2019</v>
      </c>
      <c r="L288" s="73">
        <v>2018</v>
      </c>
      <c r="N288" s="62">
        <v>2018</v>
      </c>
    </row>
    <row r="289" spans="2:14" ht="12" customHeight="1">
      <c r="C289" s="185" t="s">
        <v>179</v>
      </c>
      <c r="D289" s="1"/>
      <c r="E289" s="1"/>
      <c r="F289" s="1"/>
      <c r="G289" s="1"/>
      <c r="H289" s="118">
        <f>+'IS and OCI'!G20</f>
        <v>-42.532272999999975</v>
      </c>
      <c r="I289" s="118">
        <v>-7.29099999999994</v>
      </c>
      <c r="J289" s="118"/>
      <c r="K289" s="118">
        <f>+'IS and OCI'!G20</f>
        <v>-42.532272999999975</v>
      </c>
      <c r="L289" s="118">
        <v>-7.29099999999994</v>
      </c>
      <c r="M289" s="118"/>
      <c r="N289" s="118">
        <v>39.39999999999975</v>
      </c>
    </row>
    <row r="290" spans="2:14" ht="12" customHeight="1">
      <c r="C290" s="75" t="s">
        <v>183</v>
      </c>
      <c r="H290" s="121">
        <f>-H9</f>
        <v>12.599999999999966</v>
      </c>
      <c r="I290" s="121">
        <v>-3.5</v>
      </c>
      <c r="J290" s="121"/>
      <c r="K290" s="121">
        <f>-H9</f>
        <v>12.599999999999966</v>
      </c>
      <c r="L290" s="121">
        <v>-3.5</v>
      </c>
      <c r="M290" s="121"/>
      <c r="N290" s="121">
        <v>-39.799999999999955</v>
      </c>
    </row>
    <row r="291" spans="2:14" ht="12" customHeight="1">
      <c r="C291" s="75" t="s">
        <v>21</v>
      </c>
      <c r="H291" s="121">
        <v>-2.7677269999999998</v>
      </c>
      <c r="I291" s="121">
        <v>-3.8539999999999992</v>
      </c>
      <c r="J291" s="121"/>
      <c r="K291" s="121">
        <v>-2.7677269999999998</v>
      </c>
      <c r="L291" s="121">
        <v>-3.8539999999999992</v>
      </c>
      <c r="M291" s="121"/>
      <c r="N291" s="121">
        <v>13.499999999999998</v>
      </c>
    </row>
    <row r="292" spans="2:14" ht="12" customHeight="1">
      <c r="C292" s="75" t="s">
        <v>184</v>
      </c>
      <c r="H292" s="121">
        <f>-H14</f>
        <v>3.4000000000000057</v>
      </c>
      <c r="I292" s="121">
        <v>-8</v>
      </c>
      <c r="J292" s="121"/>
      <c r="K292" s="121">
        <f>-H14</f>
        <v>3.4000000000000057</v>
      </c>
      <c r="L292" s="121">
        <v>-8</v>
      </c>
      <c r="M292" s="121"/>
      <c r="N292" s="121">
        <v>0.59999999999996589</v>
      </c>
    </row>
    <row r="293" spans="2:14" ht="12" customHeight="1">
      <c r="C293" s="75" t="s">
        <v>102</v>
      </c>
      <c r="H293" s="121">
        <f>-H76</f>
        <v>0</v>
      </c>
      <c r="I293" s="121">
        <v>0</v>
      </c>
      <c r="J293" s="121"/>
      <c r="K293" s="121">
        <f>-H76</f>
        <v>0</v>
      </c>
      <c r="L293" s="121">
        <v>0</v>
      </c>
      <c r="M293" s="121"/>
      <c r="N293" s="121">
        <v>22.6</v>
      </c>
    </row>
    <row r="294" spans="2:14" ht="12" customHeight="1">
      <c r="C294" s="69" t="s">
        <v>227</v>
      </c>
      <c r="D294" s="15"/>
      <c r="E294" s="15"/>
      <c r="F294" s="15"/>
      <c r="H294" s="122">
        <f>SUM(H289:H293)</f>
        <v>-29.300000000000004</v>
      </c>
      <c r="I294" s="122">
        <f>SUM(I289:I293)-0.1</f>
        <v>-22.744999999999941</v>
      </c>
      <c r="J294" s="121"/>
      <c r="K294" s="122">
        <f>SUM(K289:K293)</f>
        <v>-29.300000000000004</v>
      </c>
      <c r="L294" s="122">
        <f>SUM(L289:L293)-0.1</f>
        <v>-22.744999999999941</v>
      </c>
      <c r="M294" s="121"/>
      <c r="N294" s="122">
        <f>SUM(N289:N293)</f>
        <v>36.299999999999763</v>
      </c>
    </row>
    <row r="295" spans="2:14" ht="12" customHeight="1">
      <c r="H295" s="121"/>
      <c r="I295" s="121"/>
      <c r="J295" s="121"/>
      <c r="K295" s="121"/>
      <c r="L295" s="121"/>
      <c r="M295" s="121"/>
      <c r="N295" s="121"/>
    </row>
    <row r="296" spans="2:14" ht="12" customHeight="1">
      <c r="H296" s="121"/>
      <c r="I296" s="121"/>
      <c r="J296" s="121"/>
      <c r="K296" s="121"/>
      <c r="L296" s="121"/>
      <c r="M296" s="121"/>
      <c r="N296" s="121"/>
    </row>
    <row r="297" spans="2:14" ht="12" customHeight="1">
      <c r="H297" s="121"/>
      <c r="I297" s="121"/>
      <c r="J297" s="121"/>
      <c r="K297" s="121"/>
      <c r="L297" s="121"/>
      <c r="M297" s="121"/>
      <c r="N297" s="121"/>
    </row>
    <row r="298" spans="2:14" ht="12" customHeight="1">
      <c r="H298" s="121"/>
      <c r="I298" s="121"/>
      <c r="J298" s="121"/>
      <c r="K298" s="121"/>
      <c r="L298" s="121"/>
      <c r="M298" s="121"/>
      <c r="N298" s="121"/>
    </row>
    <row r="299" spans="2:14" ht="12" customHeight="1">
      <c r="H299" s="121"/>
      <c r="I299" s="121"/>
      <c r="J299" s="121"/>
      <c r="K299" s="121"/>
      <c r="L299" s="121"/>
      <c r="M299" s="121"/>
      <c r="N299" s="121"/>
    </row>
    <row r="300" spans="2:14" ht="12" customHeight="1">
      <c r="H300" s="121"/>
      <c r="I300" s="121"/>
      <c r="J300" s="121"/>
      <c r="K300" s="121"/>
      <c r="L300" s="121"/>
      <c r="M300" s="121"/>
      <c r="N300" s="121"/>
    </row>
    <row r="301" spans="2:14" ht="12" customHeight="1">
      <c r="B301" s="4" t="s">
        <v>253</v>
      </c>
    </row>
    <row r="302" spans="2:14" ht="12" customHeight="1"/>
    <row r="303" spans="2:14" ht="12" customHeight="1">
      <c r="C303" s="70" t="s">
        <v>12</v>
      </c>
      <c r="D303" s="187"/>
    </row>
    <row r="304" spans="2:14" ht="12" customHeight="1">
      <c r="C304" s="63" t="s">
        <v>187</v>
      </c>
      <c r="D304" s="189"/>
      <c r="E304" s="7"/>
      <c r="F304" s="7"/>
      <c r="G304" s="7"/>
      <c r="H304" s="189"/>
      <c r="I304" s="189"/>
      <c r="J304" s="7"/>
      <c r="K304" s="15"/>
      <c r="L304" s="15"/>
      <c r="N304" s="256">
        <v>293.60000000000002</v>
      </c>
    </row>
    <row r="305" spans="1:14" ht="12" customHeight="1">
      <c r="C305" s="70"/>
      <c r="D305" s="190"/>
      <c r="H305" s="190"/>
      <c r="I305" s="190"/>
      <c r="K305" s="11"/>
      <c r="N305" s="70"/>
    </row>
    <row r="306" spans="1:14" ht="12" customHeight="1">
      <c r="C306" s="70" t="s">
        <v>188</v>
      </c>
      <c r="D306" s="186"/>
      <c r="H306" s="186"/>
      <c r="I306" s="190"/>
      <c r="N306" s="257">
        <v>-11.9</v>
      </c>
    </row>
    <row r="307" spans="1:14" ht="12" customHeight="1">
      <c r="C307" s="74" t="s">
        <v>189</v>
      </c>
      <c r="D307" s="186"/>
      <c r="H307" s="186"/>
      <c r="I307" s="190"/>
      <c r="N307" s="257">
        <v>-0.1</v>
      </c>
    </row>
    <row r="308" spans="1:14" ht="12" customHeight="1">
      <c r="C308" s="74" t="s">
        <v>190</v>
      </c>
      <c r="D308" s="186"/>
      <c r="H308" s="186"/>
      <c r="I308" s="190"/>
      <c r="N308" s="257">
        <v>0.6</v>
      </c>
    </row>
    <row r="309" spans="1:14" ht="12" customHeight="1">
      <c r="C309" s="70" t="s">
        <v>191</v>
      </c>
      <c r="D309" s="186"/>
      <c r="H309" s="186"/>
      <c r="I309" s="190"/>
      <c r="N309" s="257">
        <v>-43.7</v>
      </c>
    </row>
    <row r="310" spans="1:14" ht="12" customHeight="1" thickBot="1">
      <c r="C310" s="258" t="s">
        <v>224</v>
      </c>
      <c r="D310" s="191"/>
      <c r="E310" s="191"/>
      <c r="F310" s="191"/>
      <c r="G310" s="191"/>
      <c r="H310" s="191"/>
      <c r="I310" s="191"/>
      <c r="J310" s="191"/>
      <c r="K310" s="191"/>
      <c r="L310" s="191"/>
      <c r="N310" s="258">
        <v>238.5</v>
      </c>
    </row>
    <row r="311" spans="1:14" ht="12" customHeight="1">
      <c r="C311" s="210" t="s">
        <v>274</v>
      </c>
      <c r="I311" s="11"/>
    </row>
    <row r="312" spans="1:14" ht="12" customHeight="1">
      <c r="A312" s="190"/>
      <c r="B312" s="186"/>
      <c r="C312" s="74" t="s">
        <v>261</v>
      </c>
      <c r="F312" s="186"/>
      <c r="G312" s="190"/>
      <c r="L312" s="188"/>
      <c r="M312" s="190"/>
      <c r="N312" s="5">
        <v>42.6</v>
      </c>
    </row>
    <row r="313" spans="1:14" ht="12" customHeight="1">
      <c r="A313" s="190"/>
      <c r="B313" s="186"/>
      <c r="C313" s="259" t="s">
        <v>275</v>
      </c>
      <c r="D313" s="130"/>
      <c r="E313" s="130"/>
      <c r="F313" s="187"/>
      <c r="G313" s="187"/>
      <c r="H313" s="130"/>
      <c r="I313" s="130"/>
      <c r="J313" s="130"/>
      <c r="K313" s="130"/>
      <c r="L313" s="246"/>
      <c r="M313" s="187"/>
      <c r="N313" s="65">
        <v>195.9</v>
      </c>
    </row>
    <row r="314" spans="1:14" ht="12" customHeight="1">
      <c r="I314" s="11"/>
    </row>
    <row r="315" spans="1:14">
      <c r="I315" s="11"/>
    </row>
    <row r="316" spans="1:14">
      <c r="I316" s="11"/>
    </row>
    <row r="317" spans="1:14">
      <c r="I317" s="11"/>
    </row>
  </sheetData>
  <mergeCells count="70">
    <mergeCell ref="K69:L69"/>
    <mergeCell ref="H40:J40"/>
    <mergeCell ref="K40:L40"/>
    <mergeCell ref="H53:J53"/>
    <mergeCell ref="K53:L53"/>
    <mergeCell ref="H54:J54"/>
    <mergeCell ref="H41:J41"/>
    <mergeCell ref="K41:L41"/>
    <mergeCell ref="H69:J69"/>
    <mergeCell ref="K54:L54"/>
    <mergeCell ref="E4:L4"/>
    <mergeCell ref="E5:L5"/>
    <mergeCell ref="E7:F8"/>
    <mergeCell ref="H7:I8"/>
    <mergeCell ref="K7:L8"/>
    <mergeCell ref="E19:L19"/>
    <mergeCell ref="E20:L20"/>
    <mergeCell ref="E22:F23"/>
    <mergeCell ref="H22:I23"/>
    <mergeCell ref="K22:L23"/>
    <mergeCell ref="H70:J70"/>
    <mergeCell ref="K70:L70"/>
    <mergeCell ref="H96:J96"/>
    <mergeCell ref="K96:L96"/>
    <mergeCell ref="H111:J111"/>
    <mergeCell ref="K111:L111"/>
    <mergeCell ref="H95:J95"/>
    <mergeCell ref="K95:L95"/>
    <mergeCell ref="H87:J87"/>
    <mergeCell ref="K87:L87"/>
    <mergeCell ref="K86:L86"/>
    <mergeCell ref="H86:J86"/>
    <mergeCell ref="H112:J112"/>
    <mergeCell ref="K112:L112"/>
    <mergeCell ref="H121:J121"/>
    <mergeCell ref="K121:L121"/>
    <mergeCell ref="H122:J122"/>
    <mergeCell ref="K122:L122"/>
    <mergeCell ref="H132:J132"/>
    <mergeCell ref="K132:L132"/>
    <mergeCell ref="H133:J133"/>
    <mergeCell ref="K133:L133"/>
    <mergeCell ref="H143:J143"/>
    <mergeCell ref="K143:L143"/>
    <mergeCell ref="H144:J144"/>
    <mergeCell ref="K144:L144"/>
    <mergeCell ref="K158:L158"/>
    <mergeCell ref="K173:L173"/>
    <mergeCell ref="H243:J243"/>
    <mergeCell ref="K243:L243"/>
    <mergeCell ref="H226:J226"/>
    <mergeCell ref="K226:L226"/>
    <mergeCell ref="H197:J197"/>
    <mergeCell ref="K197:L197"/>
    <mergeCell ref="H215:J215"/>
    <mergeCell ref="K215:L215"/>
    <mergeCell ref="H244:J244"/>
    <mergeCell ref="K244:L244"/>
    <mergeCell ref="H257:J257"/>
    <mergeCell ref="K257:L257"/>
    <mergeCell ref="H286:J286"/>
    <mergeCell ref="K286:L286"/>
    <mergeCell ref="H287:J287"/>
    <mergeCell ref="K287:L287"/>
    <mergeCell ref="H258:J258"/>
    <mergeCell ref="K258:L258"/>
    <mergeCell ref="H274:J274"/>
    <mergeCell ref="K274:L274"/>
    <mergeCell ref="H275:J275"/>
    <mergeCell ref="K275:L275"/>
  </mergeCells>
  <pageMargins left="0.7" right="0.7" top="0.75" bottom="0.75" header="0.3" footer="0.3"/>
  <pageSetup paperSize="9" orientation="portrait" verticalDpi="0" r:id="rId1"/>
  <customProperties>
    <customPr name="SheetOptions" r:id="rId2"/>
  </customProperties>
  <ignoredErrors>
    <ignoredError sqref="L91 I91 N16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1:Q19"/>
  <sheetViews>
    <sheetView showGridLines="0" tabSelected="1" workbookViewId="0">
      <selection activeCell="H33" sqref="H33"/>
    </sheetView>
  </sheetViews>
  <sheetFormatPr defaultRowHeight="15"/>
  <cols>
    <col min="3" max="3" width="61.5703125" customWidth="1"/>
    <col min="4" max="4" width="1.5703125" customWidth="1"/>
    <col min="5" max="6" width="10.5703125" customWidth="1"/>
    <col min="7" max="7" width="1.5703125" customWidth="1"/>
    <col min="8" max="9" width="10.5703125" customWidth="1"/>
    <col min="10" max="10" width="1.5703125" customWidth="1"/>
    <col min="11" max="11" width="10.5703125" customWidth="1"/>
    <col min="12" max="12" width="1.5703125" customWidth="1"/>
    <col min="13" max="13" width="10.5703125" customWidth="1"/>
  </cols>
  <sheetData>
    <row r="1" spans="3:16">
      <c r="C1" s="8"/>
    </row>
    <row r="2" spans="3:16" ht="15.75" thickBot="1">
      <c r="C2" s="240" t="s">
        <v>259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16" ht="12" customHeight="1">
      <c r="C3" s="5"/>
      <c r="D3" s="5"/>
      <c r="E3" s="277" t="s">
        <v>11</v>
      </c>
      <c r="F3" s="277"/>
      <c r="G3" s="277"/>
      <c r="H3" s="277"/>
      <c r="I3" s="277"/>
      <c r="J3" s="5"/>
      <c r="K3" s="277" t="s">
        <v>142</v>
      </c>
      <c r="L3" s="277"/>
      <c r="M3" s="277"/>
    </row>
    <row r="4" spans="3:16" ht="12" customHeight="1">
      <c r="C4" s="5"/>
      <c r="D4" s="5"/>
      <c r="E4" s="277" t="s">
        <v>0</v>
      </c>
      <c r="F4" s="277"/>
      <c r="G4" s="277"/>
      <c r="H4" s="277"/>
      <c r="I4" s="277"/>
      <c r="J4" s="5"/>
      <c r="K4" s="267" t="s">
        <v>1</v>
      </c>
      <c r="L4" s="267"/>
      <c r="M4" s="267"/>
    </row>
    <row r="5" spans="3:16" ht="12" customHeight="1">
      <c r="C5" s="5"/>
      <c r="D5" s="5"/>
      <c r="E5" s="237">
        <v>2019</v>
      </c>
      <c r="F5" s="237">
        <v>2018</v>
      </c>
      <c r="G5" s="62"/>
      <c r="H5" s="237">
        <v>2019</v>
      </c>
      <c r="I5" s="237">
        <v>2018</v>
      </c>
      <c r="J5" s="5"/>
      <c r="K5" s="237">
        <v>2018</v>
      </c>
      <c r="L5" s="62"/>
      <c r="M5" s="237">
        <v>2018</v>
      </c>
    </row>
    <row r="6" spans="3:16" ht="12" customHeight="1">
      <c r="C6" s="5"/>
      <c r="D6" s="5"/>
      <c r="E6" s="276" t="s">
        <v>95</v>
      </c>
      <c r="F6" s="276"/>
      <c r="G6" s="5"/>
      <c r="H6" s="276" t="s">
        <v>97</v>
      </c>
      <c r="I6" s="276"/>
      <c r="J6" s="5"/>
      <c r="K6" s="238" t="s">
        <v>4</v>
      </c>
      <c r="L6" s="5"/>
      <c r="M6" s="238" t="s">
        <v>256</v>
      </c>
    </row>
    <row r="7" spans="3:16" ht="12" customHeight="1">
      <c r="C7" s="65"/>
      <c r="D7" s="5"/>
      <c r="E7" s="273"/>
      <c r="F7" s="273"/>
      <c r="G7" s="5"/>
      <c r="H7" s="273"/>
      <c r="I7" s="273"/>
      <c r="J7" s="5"/>
      <c r="K7" s="239" t="s">
        <v>258</v>
      </c>
      <c r="L7" s="5"/>
      <c r="M7" s="239" t="s">
        <v>257</v>
      </c>
    </row>
    <row r="8" spans="3:16" ht="12" customHeight="1">
      <c r="C8" s="76" t="s">
        <v>245</v>
      </c>
      <c r="D8" s="5"/>
      <c r="E8" s="67">
        <v>44.3</v>
      </c>
      <c r="F8" s="133">
        <v>44.5</v>
      </c>
      <c r="G8" s="133"/>
      <c r="H8" s="67">
        <v>44.3</v>
      </c>
      <c r="I8" s="133">
        <f>+F8</f>
        <v>44.5</v>
      </c>
      <c r="J8" s="133"/>
      <c r="K8" s="133">
        <v>149.5</v>
      </c>
      <c r="L8" s="133"/>
      <c r="M8" s="133">
        <f>+K8</f>
        <v>149.5</v>
      </c>
    </row>
    <row r="9" spans="3:16" ht="12" customHeight="1">
      <c r="C9" s="76" t="s">
        <v>244</v>
      </c>
      <c r="D9" s="5"/>
      <c r="E9" s="67">
        <v>29.999999999999979</v>
      </c>
      <c r="F9" s="133">
        <v>58.6</v>
      </c>
      <c r="G9" s="133"/>
      <c r="H9" s="67">
        <v>17.400000000000013</v>
      </c>
      <c r="I9" s="133">
        <v>62.1</v>
      </c>
      <c r="J9" s="133"/>
      <c r="K9" s="133">
        <v>282.39999999999998</v>
      </c>
      <c r="L9" s="133"/>
      <c r="M9" s="133">
        <v>322.2</v>
      </c>
      <c r="P9" s="10"/>
    </row>
    <row r="10" spans="3:16" ht="12" customHeight="1">
      <c r="C10" s="76" t="s">
        <v>243</v>
      </c>
      <c r="D10" s="5"/>
      <c r="E10" s="67">
        <v>60.9</v>
      </c>
      <c r="F10" s="133">
        <v>83.5</v>
      </c>
      <c r="G10" s="133"/>
      <c r="H10" s="67">
        <v>60.9</v>
      </c>
      <c r="I10" s="133">
        <f>+F10</f>
        <v>83.5</v>
      </c>
      <c r="J10" s="133"/>
      <c r="K10" s="133">
        <v>371.9</v>
      </c>
      <c r="L10" s="133"/>
      <c r="M10" s="133">
        <f>+K10</f>
        <v>371.9</v>
      </c>
      <c r="P10" s="3"/>
    </row>
    <row r="11" spans="3:16" ht="12" customHeight="1">
      <c r="C11" s="76" t="s">
        <v>242</v>
      </c>
      <c r="D11" s="5"/>
      <c r="E11" s="67">
        <v>6.3</v>
      </c>
      <c r="F11" s="133">
        <v>6.7</v>
      </c>
      <c r="G11" s="133"/>
      <c r="H11" s="67">
        <v>6.3</v>
      </c>
      <c r="I11" s="133">
        <f>+F11</f>
        <v>6.7</v>
      </c>
      <c r="J11" s="133"/>
      <c r="K11" s="133">
        <v>25.8</v>
      </c>
      <c r="L11" s="133"/>
      <c r="M11" s="133">
        <f>+K11</f>
        <v>25.8</v>
      </c>
      <c r="P11" s="100"/>
    </row>
    <row r="12" spans="3:16" ht="12" customHeight="1">
      <c r="C12" s="76" t="s">
        <v>241</v>
      </c>
      <c r="D12" s="5"/>
      <c r="E12" s="67">
        <v>0.4</v>
      </c>
      <c r="F12" s="133">
        <v>4.5999999999999996</v>
      </c>
      <c r="G12" s="133"/>
      <c r="H12" s="67">
        <v>0.4</v>
      </c>
      <c r="I12" s="133">
        <f>+F12</f>
        <v>4.5999999999999996</v>
      </c>
      <c r="J12" s="133"/>
      <c r="K12" s="133">
        <v>4.9000000000000004</v>
      </c>
      <c r="L12" s="133"/>
      <c r="M12" s="133">
        <f>+K12</f>
        <v>4.9000000000000004</v>
      </c>
      <c r="P12" s="218"/>
    </row>
    <row r="13" spans="3:16" ht="12" customHeight="1">
      <c r="C13" s="69" t="s">
        <v>5</v>
      </c>
      <c r="D13" s="5"/>
      <c r="E13" s="134">
        <f>SUM(E8:E12)</f>
        <v>141.9</v>
      </c>
      <c r="F13" s="134">
        <f>SUM(F8:F12)</f>
        <v>197.89999999999998</v>
      </c>
      <c r="G13" s="133"/>
      <c r="H13" s="134">
        <f>SUM(H8:H12)</f>
        <v>129.30000000000001</v>
      </c>
      <c r="I13" s="134">
        <f>SUM(I8:I12)-0.1</f>
        <v>201.29999999999998</v>
      </c>
      <c r="J13" s="133"/>
      <c r="K13" s="134">
        <f>SUM(K8:K12)</f>
        <v>834.49999999999989</v>
      </c>
      <c r="L13" s="133"/>
      <c r="M13" s="134">
        <f>SUM(M8:M12)</f>
        <v>874.29999999999984</v>
      </c>
      <c r="P13" s="2"/>
    </row>
    <row r="14" spans="3:16">
      <c r="P14" s="247"/>
    </row>
    <row r="16" spans="3:16">
      <c r="P16" s="245"/>
    </row>
    <row r="19" spans="17:17">
      <c r="Q19" s="244"/>
    </row>
  </sheetData>
  <mergeCells count="6">
    <mergeCell ref="E6:F7"/>
    <mergeCell ref="H6:I7"/>
    <mergeCell ref="K3:M3"/>
    <mergeCell ref="K4:M4"/>
    <mergeCell ref="E3:I3"/>
    <mergeCell ref="E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 and OCI</vt:lpstr>
      <vt:lpstr>BS</vt:lpstr>
      <vt:lpstr>Equity</vt:lpstr>
      <vt:lpstr>CF</vt:lpstr>
      <vt:lpstr>Key table</vt:lpstr>
      <vt:lpstr>Notes</vt:lpstr>
      <vt:lpstr>Note 2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2019-04-24T12:47:33Z</dcterms:created>
  <dcterms:modified xsi:type="dcterms:W3CDTF">2019-04-24T13:34:07Z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