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8_{3A9E163E-A8FD-4D6C-A2D2-835B9501712B}" xr6:coauthVersionLast="47" xr6:coauthVersionMax="47" xr10:uidLastSave="{00000000-0000-0000-0000-000000000000}"/>
  <bookViews>
    <workbookView xWindow="38280" yWindow="-120" windowWidth="38640" windowHeight="21240" tabRatio="831" xr2:uid="{00000000-000D-0000-FFFF-FFFF00000000}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 1 - Segment reporting" sheetId="37" r:id="rId6"/>
    <sheet name="Note 2 - Revenues" sheetId="19" r:id="rId7"/>
    <sheet name="Notes 3 -&gt;" sheetId="1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7" i="18" l="1"/>
  <c r="I281" i="18"/>
  <c r="H95" i="18"/>
  <c r="E31" i="16" l="1"/>
  <c r="E22" i="16"/>
  <c r="E19" i="17"/>
  <c r="E24" i="17" s="1"/>
  <c r="O23" i="17"/>
  <c r="O22" i="17"/>
  <c r="E27" i="16" l="1"/>
  <c r="E34" i="16" l="1"/>
  <c r="G19" i="17" l="1"/>
  <c r="G24" i="17" s="1"/>
  <c r="I19" i="17"/>
  <c r="I24" i="17" s="1"/>
  <c r="K19" i="17"/>
  <c r="M19" i="17"/>
  <c r="M24" i="17" s="1"/>
  <c r="O18" i="17"/>
  <c r="O17" i="17"/>
  <c r="O16" i="17"/>
  <c r="C188" i="18" l="1"/>
  <c r="G37" i="17" l="1"/>
  <c r="O11" i="17" l="1"/>
  <c r="O14" i="17" l="1"/>
  <c r="O35" i="17"/>
  <c r="O15" i="17" l="1"/>
  <c r="G42" i="11" l="1"/>
  <c r="M32" i="17" l="1"/>
  <c r="K32" i="17"/>
  <c r="I32" i="17"/>
  <c r="I37" i="17" s="1"/>
  <c r="E32" i="17"/>
  <c r="E37" i="17" s="1"/>
  <c r="O36" i="17"/>
  <c r="O32" i="17" l="1"/>
  <c r="O21" i="17" l="1"/>
  <c r="H208" i="18" l="1"/>
  <c r="H227" i="18" s="1"/>
  <c r="C32" i="17" l="1"/>
  <c r="K42" i="11" l="1"/>
  <c r="K59" i="18"/>
  <c r="K189" i="18"/>
  <c r="K127" i="18" l="1"/>
  <c r="I33" i="37"/>
  <c r="I31" i="37"/>
  <c r="I32" i="37"/>
  <c r="K294" i="18"/>
  <c r="K83" i="18"/>
  <c r="K113" i="18"/>
  <c r="K281" i="18"/>
  <c r="K95" i="18"/>
  <c r="K151" i="18"/>
  <c r="K153" i="18" s="1"/>
  <c r="I27" i="37"/>
  <c r="K55" i="18"/>
  <c r="K33" i="18"/>
  <c r="K37" i="18" s="1"/>
  <c r="F34" i="37" l="1"/>
  <c r="I29" i="37"/>
  <c r="I30" i="37"/>
  <c r="I34" i="37" s="1"/>
  <c r="L34" i="37"/>
  <c r="I59" i="18" l="1"/>
  <c r="I127" i="18" l="1"/>
  <c r="I17" i="37"/>
  <c r="I16" i="37"/>
  <c r="I18" i="37"/>
  <c r="I113" i="18"/>
  <c r="I95" i="18"/>
  <c r="I33" i="18"/>
  <c r="I151" i="18"/>
  <c r="I153" i="18" s="1"/>
  <c r="I12" i="37"/>
  <c r="I189" i="18"/>
  <c r="I83" i="18"/>
  <c r="I55" i="18"/>
  <c r="F17" i="19"/>
  <c r="L19" i="37" l="1"/>
  <c r="F19" i="37"/>
  <c r="I15" i="37"/>
  <c r="I307" i="18"/>
  <c r="K37" i="17"/>
  <c r="M37" i="17"/>
  <c r="I37" i="18"/>
  <c r="I213" i="18"/>
  <c r="O33" i="17"/>
  <c r="M17" i="19"/>
  <c r="O34" i="17" l="1"/>
  <c r="O37" i="17" s="1"/>
  <c r="I294" i="18"/>
  <c r="I14" i="37"/>
  <c r="I19" i="37" s="1"/>
  <c r="I17" i="19" l="1"/>
  <c r="K17" i="19"/>
  <c r="H265" i="18" l="1"/>
  <c r="H262" i="18"/>
  <c r="G27" i="9" l="1"/>
  <c r="O13" i="17"/>
  <c r="O12" i="17"/>
  <c r="O19" i="17" s="1"/>
  <c r="G28" i="9"/>
  <c r="H222" i="18" l="1"/>
  <c r="H151" i="18" l="1"/>
  <c r="H153" i="18" s="1"/>
  <c r="G29" i="9" l="1"/>
  <c r="H213" i="18" l="1"/>
  <c r="G31" i="11" l="1"/>
  <c r="H230" i="18"/>
  <c r="G14" i="11"/>
  <c r="G36" i="11" l="1"/>
  <c r="H234" i="18"/>
  <c r="E9" i="16" l="1"/>
  <c r="H83" i="18"/>
  <c r="H59" i="18" l="1"/>
  <c r="H138" i="18"/>
  <c r="E25" i="16"/>
  <c r="H17" i="37" l="1"/>
  <c r="E10" i="16"/>
  <c r="H113" i="18"/>
  <c r="H55" i="18"/>
  <c r="H16" i="37" l="1"/>
  <c r="H18" i="37"/>
  <c r="H15" i="37" l="1"/>
  <c r="H33" i="18"/>
  <c r="H37" i="18" s="1"/>
  <c r="H14" i="37"/>
  <c r="G17" i="9"/>
  <c r="H72" i="18"/>
  <c r="G20" i="11" l="1"/>
  <c r="G22" i="11" s="1"/>
  <c r="H127" i="18" l="1"/>
  <c r="H17" i="19" l="1"/>
  <c r="K19" i="37" l="1"/>
  <c r="G18" i="9" l="1"/>
  <c r="H189" i="18"/>
  <c r="E17" i="19"/>
  <c r="E19" i="37"/>
  <c r="H281" i="18" l="1"/>
  <c r="G22" i="9"/>
  <c r="E7" i="16" s="1"/>
  <c r="H12" i="37"/>
  <c r="H19" i="37" s="1"/>
  <c r="E19" i="16" l="1"/>
  <c r="H307" i="18"/>
  <c r="G24" i="9"/>
  <c r="E35" i="16" l="1"/>
  <c r="H294" i="18"/>
  <c r="G30" i="9"/>
  <c r="K24" i="17"/>
  <c r="O20" i="17" l="1"/>
  <c r="O24" i="17" s="1"/>
  <c r="G45" i="11"/>
  <c r="E37" i="16" l="1"/>
  <c r="G46" i="11" l="1"/>
</calcChain>
</file>

<file path=xl/sharedStrings.xml><?xml version="1.0" encoding="utf-8"?>
<sst xmlns="http://schemas.openxmlformats.org/spreadsheetml/2006/main" count="503" uniqueCount="286">
  <si>
    <t>Other</t>
  </si>
  <si>
    <t>Quarter ended</t>
  </si>
  <si>
    <t>Contract</t>
  </si>
  <si>
    <t>MultiClient</t>
  </si>
  <si>
    <t>Steaming</t>
  </si>
  <si>
    <t>Yard</t>
  </si>
  <si>
    <t>Stacked/standby</t>
  </si>
  <si>
    <t>Onerous contracts with customers</t>
  </si>
  <si>
    <t>Provision for bad debt</t>
  </si>
  <si>
    <t>Gain (loss) sale subsidiaries</t>
  </si>
  <si>
    <t>Seismic equipment</t>
  </si>
  <si>
    <t>Vessel upgrades/Yard</t>
  </si>
  <si>
    <t>Investment in property and equipment</t>
  </si>
  <si>
    <t>Secured</t>
  </si>
  <si>
    <t>Super Senior Loan, Libor + 675 Basis points, due 2024</t>
  </si>
  <si>
    <t>Export credit financing, due 2025</t>
  </si>
  <si>
    <t>Export credit financing, due 2027</t>
  </si>
  <si>
    <t>Senior notes, Coupon 13.5%, due 2027</t>
  </si>
  <si>
    <t>Unsecured</t>
  </si>
  <si>
    <t>Convertible bond 5%, due 2024</t>
  </si>
  <si>
    <t>Performance bond</t>
  </si>
  <si>
    <t xml:space="preserve"> Weighted average basic shares outstanding</t>
  </si>
  <si>
    <t xml:space="preserve"> Weighted average diluted shares outstanding</t>
  </si>
  <si>
    <t>Other Comprehensive Income</t>
  </si>
  <si>
    <t>Income tax effect on actuarial gains and losses</t>
  </si>
  <si>
    <t>Items that will not be reclassified to profit and loss</t>
  </si>
  <si>
    <t>Gains (losses) on hedges</t>
  </si>
  <si>
    <t>Other comprehensive income (loss) of associated companies</t>
  </si>
  <si>
    <t>Items that may be subsequently reclassified to profit and loss</t>
  </si>
  <si>
    <t xml:space="preserve"> </t>
  </si>
  <si>
    <t>Adjustments</t>
  </si>
  <si>
    <t>Total Revenues and Other Income</t>
  </si>
  <si>
    <t xml:space="preserve">Cost of sales </t>
  </si>
  <si>
    <t xml:space="preserve">Research and development costs </t>
  </si>
  <si>
    <t xml:space="preserve">Selling, general and administrative costs </t>
  </si>
  <si>
    <t>Amortization of MultiClient library</t>
  </si>
  <si>
    <t>Impairment of MultiClient library</t>
  </si>
  <si>
    <t>Other charges, net</t>
  </si>
  <si>
    <t xml:space="preserve">Property and equipment </t>
  </si>
  <si>
    <t>Other Intangible assets</t>
  </si>
  <si>
    <t>Total</t>
  </si>
  <si>
    <t>Imputed interest cost on lease agreements</t>
  </si>
  <si>
    <t>Interest income</t>
  </si>
  <si>
    <t>Other current assets</t>
  </si>
  <si>
    <t>Accounts payable</t>
  </si>
  <si>
    <t>Deferred revenues</t>
  </si>
  <si>
    <t>Less modification of debt treated as extinguishment</t>
  </si>
  <si>
    <t>Less effect from separate derivative financial instrument convertible bond</t>
  </si>
  <si>
    <t>Deferred tax liabilities</t>
  </si>
  <si>
    <t>Additional paid-in capital</t>
  </si>
  <si>
    <t>Other capital reserves</t>
  </si>
  <si>
    <t>Profit (loss) for the period</t>
  </si>
  <si>
    <t>Other comprehensive income (loss)</t>
  </si>
  <si>
    <t>Share based payments</t>
  </si>
  <si>
    <t xml:space="preserve"> Condensed Consolidated Statements of Profit and Loss and Other Comprehensive Income</t>
  </si>
  <si>
    <t>Year ended</t>
  </si>
  <si>
    <t>December 31,</t>
  </si>
  <si>
    <t>(In millions of US dollars)</t>
  </si>
  <si>
    <t>Note</t>
  </si>
  <si>
    <t>Revenues and Other Income</t>
  </si>
  <si>
    <t>Amortization and impairment of MultiClient library</t>
  </si>
  <si>
    <t>Depreciation and amortization of non-current assets (excl. MultiClient library)</t>
  </si>
  <si>
    <t>Impairment and gain/(loss) on sale of non-current assets (excl. MultiClient library)</t>
  </si>
  <si>
    <t>Total operating expenses</t>
  </si>
  <si>
    <t xml:space="preserve">     Operating profit (loss)/EBIT</t>
  </si>
  <si>
    <t xml:space="preserve">Share of results from associated companies </t>
  </si>
  <si>
    <t>Interest expense</t>
  </si>
  <si>
    <t>Other financial expense, net</t>
  </si>
  <si>
    <t xml:space="preserve">     Income (loss) before income tax expense</t>
  </si>
  <si>
    <t xml:space="preserve">Income tax </t>
  </si>
  <si>
    <t>Net income (loss) to equity holders of PGS ASA</t>
  </si>
  <si>
    <t>Other comprehensive income</t>
  </si>
  <si>
    <t>Other comprehensive income (loss) for the period, net of tax</t>
  </si>
  <si>
    <t>Total comprehensive income (loss) to equity holders of PGS ASA</t>
  </si>
  <si>
    <t>Earnings per share attributable to equity holders of the parent during the period</t>
  </si>
  <si>
    <t>-Basic and diluted earnings per share</t>
  </si>
  <si>
    <t>Condensed Consolidated Statements of Financial Position</t>
  </si>
  <si>
    <t>ASSETS</t>
  </si>
  <si>
    <t>Cash and cash equivalents</t>
  </si>
  <si>
    <t>Restricted cash</t>
  </si>
  <si>
    <t>Accounts receivables</t>
  </si>
  <si>
    <t>Accrued revenues and other receivables</t>
  </si>
  <si>
    <t xml:space="preserve">     Total current assets</t>
  </si>
  <si>
    <t>Property and equipment</t>
  </si>
  <si>
    <t>MultiClient library</t>
  </si>
  <si>
    <t>Other non-current assets</t>
  </si>
  <si>
    <t>Other intangible assets</t>
  </si>
  <si>
    <t xml:space="preserve">     Total non-current assets</t>
  </si>
  <si>
    <t>Total assets</t>
  </si>
  <si>
    <t>LIABILITIES AND SHAREHOLDERS' EQUITY</t>
  </si>
  <si>
    <t>Interest-bearing debt</t>
  </si>
  <si>
    <t>Lease liabilities</t>
  </si>
  <si>
    <t>Accrued expenses and other current liabilities</t>
  </si>
  <si>
    <t>Income taxes payable</t>
  </si>
  <si>
    <t xml:space="preserve">     Total current liabilities</t>
  </si>
  <si>
    <t>Other non-current liabilities</t>
  </si>
  <si>
    <t xml:space="preserve">     Total non-current liabilities</t>
  </si>
  <si>
    <t xml:space="preserve">Common stock; par value NOK 3; </t>
  </si>
  <si>
    <t xml:space="preserve">   issued and outstanding 909.549.714 shares </t>
  </si>
  <si>
    <t xml:space="preserve">   Treasury shares, par value</t>
  </si>
  <si>
    <t xml:space="preserve">     Total paid-in capital</t>
  </si>
  <si>
    <t xml:space="preserve">Accumulated earnings </t>
  </si>
  <si>
    <t xml:space="preserve">     Total shareholders' equity</t>
  </si>
  <si>
    <t>Total liabilities and shareholders' equity</t>
  </si>
  <si>
    <t>Condensed Consolidated Statements of Changes in Shareholders' Equity</t>
  </si>
  <si>
    <t>Attributable to equity holders of PGS ASA</t>
  </si>
  <si>
    <t>Share</t>
  </si>
  <si>
    <t>Treasury</t>
  </si>
  <si>
    <t>Additional</t>
  </si>
  <si>
    <t xml:space="preserve">Other </t>
  </si>
  <si>
    <t>capital</t>
  </si>
  <si>
    <t>shares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</si>
  <si>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</si>
  <si>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</si>
  <si>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</si>
  <si>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</si>
  <si>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</si>
  <si>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</si>
  <si>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</si>
  <si>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</si>
  <si>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</si>
  <si>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Shares issued at conversion of convertible bond</t>
  </si>
  <si>
    <t>Shares issued for cash consideration</t>
  </si>
  <si>
    <t>Acquired treasury shares</t>
  </si>
  <si>
    <t>Share based payments, equity settled</t>
  </si>
  <si>
    <t>Other equity changes</t>
  </si>
  <si>
    <t>Share issue</t>
  </si>
  <si>
    <t>Condensed Consolidated Statements of Cash Flows</t>
  </si>
  <si>
    <t>Income (loss) before income tax expense</t>
  </si>
  <si>
    <t>Depreciation, amortization, impairment</t>
  </si>
  <si>
    <t xml:space="preserve">Share of results in associated companies </t>
  </si>
  <si>
    <t>Loss (gain) on sale and retirement of assets</t>
  </si>
  <si>
    <t>Income taxes paid</t>
  </si>
  <si>
    <t>Other items</t>
  </si>
  <si>
    <t>(Increase) decrease in accounts receivables, accrued revenues &amp; other receivables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</si>
  <si>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</si>
  <si>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</si>
  <si>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</si>
  <si>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</si>
  <si>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Net cash provided by operating activities</t>
  </si>
  <si>
    <t>Investment in MultiClient library</t>
  </si>
  <si>
    <t>Investment in other intangible assets</t>
  </si>
  <si>
    <t>Investment in other current -and non-current assets</t>
  </si>
  <si>
    <t xml:space="preserve"> Proceeds from sale and disposal of assets</t>
  </si>
  <si>
    <t>Net cash used in investing activities</t>
  </si>
  <si>
    <t>Interest paid on interest-bearing debt</t>
  </si>
  <si>
    <t>Proceeds from issuance of long-term debt (a)</t>
  </si>
  <si>
    <t>Repayment of interest-bearing debt</t>
  </si>
  <si>
    <t>Proceeds from  share issue</t>
  </si>
  <si>
    <t>Share buy-back</t>
  </si>
  <si>
    <t>Payment of lease liabilities (recognized under IFRS 16)</t>
  </si>
  <si>
    <t>Payments of leases classified as interest</t>
  </si>
  <si>
    <t>Decrease (increase) in restricted cash related to debt service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</si>
  <si>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</si>
  <si>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</si>
  <si>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</si>
  <si>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</si>
  <si>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Key Financial Figures</t>
  </si>
  <si>
    <t>(In millions of US dollars, except per share data)</t>
  </si>
  <si>
    <t>Segment reporting</t>
  </si>
  <si>
    <t>Produced Revenues</t>
  </si>
  <si>
    <t>Produced EBITDA</t>
  </si>
  <si>
    <t>Produced EBIT ex. impairment and other charges, net</t>
  </si>
  <si>
    <t>Profit and loss numbers, As Reported</t>
  </si>
  <si>
    <t>EBIT ex. impairment and other charges, net</t>
  </si>
  <si>
    <t>Net financial items</t>
  </si>
  <si>
    <t>Income tax expense</t>
  </si>
  <si>
    <t>Net income (loss) to equity holders</t>
  </si>
  <si>
    <t>Basic earnings per share ($ per share)</t>
  </si>
  <si>
    <t>Other key numbers</t>
  </si>
  <si>
    <t>Cash investment in MultiClient library</t>
  </si>
  <si>
    <t>Capital expenditures (whether paid or not)</t>
  </si>
  <si>
    <t xml:space="preserve">Total assets </t>
  </si>
  <si>
    <t>Net interest-bearing debt</t>
  </si>
  <si>
    <t>Net interest-bearing debt, including lease liabilities following IFRS 16</t>
  </si>
  <si>
    <t>Produced</t>
  </si>
  <si>
    <t>As Reported</t>
  </si>
  <si>
    <t>Depreciation and amortization (excl. MultiClient library)</t>
  </si>
  <si>
    <t>Operating profit (loss)/ EBIT, ex impairment and other charges, net</t>
  </si>
  <si>
    <t>Revenues and Other Income by service type:</t>
  </si>
  <si>
    <t xml:space="preserve"> -Contract</t>
  </si>
  <si>
    <t xml:space="preserve"> -MultiClient pre-funding</t>
  </si>
  <si>
    <t xml:space="preserve"> -MultiClient late sales</t>
  </si>
  <si>
    <t xml:space="preserve"> -Imaging</t>
  </si>
  <si>
    <t xml:space="preserve"> -Other Income</t>
  </si>
  <si>
    <t>Note 2 -Revenues</t>
  </si>
  <si>
    <t>Note 2 table -  see tab "Note 2"</t>
  </si>
  <si>
    <t>Vessel Allocation(1):</t>
  </si>
  <si>
    <t xml:space="preserve">(1) The statistics exclude cold-stacked vessels. The Q1 2023 vessel statistics is based on 6 active 3D vessels. </t>
  </si>
  <si>
    <t xml:space="preserve">The comparative periods Q1 2022 and full year 2022 is based on 6 vessels. </t>
  </si>
  <si>
    <t>Note 3 - Net Operating Expenses</t>
  </si>
  <si>
    <t xml:space="preserve">Net operating expenses consist of the following: </t>
  </si>
  <si>
    <t>Cost of sales including investment in MultiClient library</t>
  </si>
  <si>
    <t>Research and development costs before capitalized development costs</t>
  </si>
  <si>
    <t>Selling, general and administrative costs</t>
  </si>
  <si>
    <t>Cash Cost, gross</t>
  </si>
  <si>
    <t>Steaming deferral, net</t>
  </si>
  <si>
    <t>Capitalized development costs</t>
  </si>
  <si>
    <t>Net operating expenses</t>
  </si>
  <si>
    <t>Note 4 - Amortization, Depreciation, Impairments and Other Charges, net</t>
  </si>
  <si>
    <t>Amortization and impairment of MultiClient library consist of the following:</t>
  </si>
  <si>
    <t>Accelerated amortization of MultiClient library</t>
  </si>
  <si>
    <t>Depreciation and amortization of non-current assets (excl. MultiClient library) consist of the following:</t>
  </si>
  <si>
    <t>Gross depreciation*</t>
  </si>
  <si>
    <t>Deferred Steaming depreciation, net</t>
  </si>
  <si>
    <t>Depreciation capitalized to the MultiClient library</t>
  </si>
  <si>
    <t xml:space="preserve">*includes depreciation of right-of-use assets amounting to $4.2 million and $4.8 million for the quarter ended March 31, 2023 and 2022 respectively. </t>
  </si>
  <si>
    <t xml:space="preserve">For the full year 2022, depreciation of right-of-use assets amounts to $17.6 million. </t>
  </si>
  <si>
    <t>Impairment and gain/(loss) on sale of non-current assets (excluding MultiClient library) consist of the following:</t>
  </si>
  <si>
    <t xml:space="preserve">Other charges, net consist of the following: </t>
  </si>
  <si>
    <t>Note 5 - Share of results from associated companies</t>
  </si>
  <si>
    <t>Note 6 - Interest expenses</t>
  </si>
  <si>
    <t>Interest expense consists of the following:</t>
  </si>
  <si>
    <t>Interest on debt, gross</t>
  </si>
  <si>
    <t>Capitalized interest, MultiClient library</t>
  </si>
  <si>
    <t>Note 7 - Other Financial Expenses, net</t>
  </si>
  <si>
    <t>Other financial expense, net consists of the following:</t>
  </si>
  <si>
    <t>Currency exchange gain (loss)</t>
  </si>
  <si>
    <t>Write off deferred and other loan cost</t>
  </si>
  <si>
    <t>Net gain/(loss) on separate derivative financial instrument</t>
  </si>
  <si>
    <t xml:space="preserve">Other  </t>
  </si>
  <si>
    <t>Note 8 - Income Tax and Contingencies</t>
  </si>
  <si>
    <t>Income tax consists of the following:</t>
  </si>
  <si>
    <t>Current tax</t>
  </si>
  <si>
    <t>Change in deferred tax</t>
  </si>
  <si>
    <t>Note 9 - Property and Equipment</t>
  </si>
  <si>
    <t>Capital expenditures, whether paid or not, consist of the following:</t>
  </si>
  <si>
    <t>Compute infrastructure/ technology</t>
  </si>
  <si>
    <t>Total addition to property and equipment, whether paid or not</t>
  </si>
  <si>
    <t>Change in working capital</t>
  </si>
  <si>
    <t>Note 10 - MultiClient Library</t>
  </si>
  <si>
    <t>The carrying value of the MultiClient library by year of completion is as follows:</t>
  </si>
  <si>
    <t xml:space="preserve">    Completed surveys</t>
  </si>
  <si>
    <t xml:space="preserve">    Surveys in progress</t>
  </si>
  <si>
    <t>Key figures MultiClient library:</t>
  </si>
  <si>
    <t>MultiClient pre-funding revenue *</t>
  </si>
  <si>
    <t>MultiClient late sales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</si>
  <si>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</si>
  <si>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</si>
  <si>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</si>
  <si>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MultiClient pre-funding revenue, produced</t>
  </si>
  <si>
    <t xml:space="preserve">Prefunding as a percentage of MultiClient cash investment </t>
  </si>
  <si>
    <t xml:space="preserve">* Includes revenue from sale to joint operations in the amount of $16.0 and $9.3 million for the quarter ended March 31, 2023 and 2022 respectively. 
</t>
  </si>
  <si>
    <t>Note 11 liquidity and financing</t>
  </si>
  <si>
    <t>Interest-bearing debt consists of the following:</t>
  </si>
  <si>
    <t>Term loan B, Libor + 6-750 basis points (linked to total leverage ratio (“TLR”)), due 2024</t>
  </si>
  <si>
    <t>Total loans and bonds, gross (1)</t>
  </si>
  <si>
    <t>Less current portion</t>
  </si>
  <si>
    <t>Less deferred loan costs, net of debt premiums</t>
  </si>
  <si>
    <t>Non-current interest-bearing debt</t>
  </si>
  <si>
    <t xml:space="preserve">(1) Fair value of total loans and bonds, gross was $ 801.3 million as of March 31, 2023, compared to $1,089.9 million as of March 31, 2022.  </t>
  </si>
  <si>
    <t>Undrawn facilities consists of the following:</t>
  </si>
  <si>
    <t>Summary of net interest-bearing debt:</t>
  </si>
  <si>
    <t>Loans and bonds gross</t>
  </si>
  <si>
    <t>Restricted cash (current and non-current)</t>
  </si>
  <si>
    <t>Net interest-bearing debt, excluding lease liabilities</t>
  </si>
  <si>
    <t>Lease liabilities current</t>
  </si>
  <si>
    <t>Lease liabilities non-current</t>
  </si>
  <si>
    <t>Net interest-bearing debt, including lease liabilities</t>
  </si>
  <si>
    <t>Note 12 Earnings per share</t>
  </si>
  <si>
    <t>Earnings per share, to ordinary equity holders of PGS ASA:</t>
  </si>
  <si>
    <t>- Basic</t>
  </si>
  <si>
    <t>- Diluted</t>
  </si>
  <si>
    <t>Note 13 Other Comprehensive Income</t>
  </si>
  <si>
    <t>Actuarial gains (losses) on defined benefit pension plans</t>
  </si>
  <si>
    <t>Note 14 - EBITDA and EBIT ex. impairment and other charges, net reconciliation</t>
  </si>
  <si>
    <t>Depreciation and amortization of long term assets (excl. MultiClient library)</t>
  </si>
  <si>
    <t>Impairment and loss on sale of long-term assets (excl. MultiClient library)</t>
  </si>
  <si>
    <t>Operating profit (loss) as reported</t>
  </si>
  <si>
    <t>Produced revenue adjustment to revenue as reported</t>
  </si>
  <si>
    <t>Segment adjustment to Amortization As Reported</t>
  </si>
  <si>
    <t>March 31,</t>
  </si>
  <si>
    <t>Completed during 2018</t>
  </si>
  <si>
    <t>Completed during 2019</t>
  </si>
  <si>
    <t>Completed during 2020</t>
  </si>
  <si>
    <t>Completed during 2021</t>
  </si>
  <si>
    <t>Completed during 2022</t>
  </si>
  <si>
    <t>Completed during 2023</t>
  </si>
  <si>
    <t>For the three months ended March 31, 2023 and the year ended December 31, 2022</t>
  </si>
  <si>
    <t>Balance as of January 1, 2022</t>
  </si>
  <si>
    <t>Balance as of December 31, 2022</t>
  </si>
  <si>
    <t>Balance as of March 31, 2023</t>
  </si>
  <si>
    <t>For the three months ended March 31, 2022</t>
  </si>
  <si>
    <t>Balance as of March 31, 2022</t>
  </si>
  <si>
    <t>Note 2 - Revenues</t>
  </si>
  <si>
    <t>Note 1 - Segment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</si>
</sst>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&quot;kr&quot;\ * #,##0.00_-;\-&quot;kr&quot;\ * #,##0.00_-;_-&quot;kr&quot;\ * &quot;-&quot;??_-;_-@_-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 * #,##0_ ;_ * \(#,##0\)_ ;_ * &quot;-&quot;_ ;_ @_ "/>
    <numFmt numFmtId="170" formatCode="_ * #,##0_ ;_ * \-#,##0_ ;_ * &quot;-&quot;_ ;_ @_ "/>
    <numFmt numFmtId="171" formatCode="_(* #,##0.0_);_(* \(#,##0.0\);_(* &quot;-&quot;?_);_(@_)"/>
    <numFmt numFmtId="172" formatCode="_-* #,##0.0_-;\-* #,##0.0_-;_-* &quot;-&quot;??_-;_-@_-"/>
    <numFmt numFmtId="173" formatCode="_-* #,##0_-;\-* #,##0_-;_-* &quot;-&quot;??_-;_-@_-"/>
    <numFmt numFmtId="174" formatCode="0.0%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7.5"/>
      <color theme="1"/>
      <name val="Calibri"/>
      <family val="2"/>
      <scheme val="minor"/>
    </font>
    <font>
      <sz val="7.5"/>
      <name val="Calibri"/>
      <family val="2"/>
      <scheme val="minor"/>
    </font>
    <font>
      <i/>
      <sz val="9"/>
      <color theme="4" tint="-0.249977111117893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7" fillId="0" borderId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250">
    <xf numFmtId="0" fontId="0" fillId="0" borderId="0" xfId="0"/>
    <xf numFmtId="0" fontId="2" fillId="0" borderId="0" xfId="0" applyFont="1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0" fontId="0" fillId="0" borderId="1" xfId="0" applyBorder="1"/>
    <xf numFmtId="166" fontId="0" fillId="0" borderId="0" xfId="0" applyNumberFormat="1"/>
    <xf numFmtId="0" fontId="2" fillId="0" borderId="1" xfId="0" applyFont="1" applyBorder="1"/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8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8" fillId="0" borderId="4" xfId="6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167" fontId="8" fillId="0" borderId="4" xfId="1" applyNumberFormat="1" applyFont="1" applyBorder="1" applyAlignment="1">
      <alignment horizontal="left"/>
    </xf>
    <xf numFmtId="167" fontId="8" fillId="0" borderId="0" xfId="1" applyNumberFormat="1" applyFont="1" applyBorder="1" applyAlignment="1">
      <alignment horizontal="left"/>
    </xf>
    <xf numFmtId="166" fontId="8" fillId="0" borderId="4" xfId="7" applyNumberFormat="1" applyFont="1" applyFill="1" applyBorder="1"/>
    <xf numFmtId="166" fontId="8" fillId="0" borderId="0" xfId="1" applyNumberFormat="1" applyFont="1" applyFill="1" applyBorder="1"/>
    <xf numFmtId="166" fontId="8" fillId="0" borderId="4" xfId="1" applyNumberFormat="1" applyFont="1" applyFill="1" applyBorder="1"/>
    <xf numFmtId="167" fontId="8" fillId="0" borderId="0" xfId="1" applyNumberFormat="1" applyFont="1" applyFill="1" applyBorder="1" applyAlignment="1">
      <alignment horizontal="left"/>
    </xf>
    <xf numFmtId="166" fontId="8" fillId="0" borderId="0" xfId="7" applyNumberFormat="1" applyFont="1" applyFill="1" applyBorder="1"/>
    <xf numFmtId="167" fontId="8" fillId="0" borderId="0" xfId="1" applyNumberFormat="1" applyFont="1" applyAlignment="1">
      <alignment horizontal="left"/>
    </xf>
    <xf numFmtId="166" fontId="8" fillId="0" borderId="0" xfId="7" applyNumberFormat="1" applyFont="1" applyFill="1"/>
    <xf numFmtId="166" fontId="8" fillId="0" borderId="0" xfId="1" applyNumberFormat="1" applyFont="1" applyFill="1"/>
    <xf numFmtId="167" fontId="8" fillId="0" borderId="1" xfId="1" applyNumberFormat="1" applyFont="1" applyBorder="1" applyAlignment="1">
      <alignment horizontal="left"/>
    </xf>
    <xf numFmtId="166" fontId="8" fillId="0" borderId="1" xfId="7" applyNumberFormat="1" applyFont="1" applyFill="1" applyBorder="1"/>
    <xf numFmtId="166" fontId="8" fillId="0" borderId="1" xfId="1" applyNumberFormat="1" applyFont="1" applyFill="1" applyBorder="1"/>
    <xf numFmtId="167" fontId="9" fillId="0" borderId="0" xfId="1" applyNumberFormat="1" applyFont="1" applyBorder="1" applyAlignment="1">
      <alignment horizontal="left"/>
    </xf>
    <xf numFmtId="166" fontId="9" fillId="0" borderId="0" xfId="1" applyNumberFormat="1" applyFont="1" applyFill="1" applyBorder="1"/>
    <xf numFmtId="167" fontId="9" fillId="0" borderId="0" xfId="1" applyNumberFormat="1" applyFont="1" applyFill="1" applyBorder="1" applyAlignment="1">
      <alignment horizontal="left"/>
    </xf>
    <xf numFmtId="166" fontId="13" fillId="0" borderId="0" xfId="7" applyNumberFormat="1" applyFont="1" applyFill="1" applyBorder="1"/>
    <xf numFmtId="167" fontId="9" fillId="0" borderId="0" xfId="1" applyNumberFormat="1" applyFont="1" applyAlignment="1">
      <alignment horizontal="left"/>
    </xf>
    <xf numFmtId="167" fontId="9" fillId="0" borderId="1" xfId="1" applyNumberFormat="1" applyFont="1" applyBorder="1" applyAlignment="1">
      <alignment horizontal="left"/>
    </xf>
    <xf numFmtId="0" fontId="14" fillId="0" borderId="0" xfId="0" applyFont="1"/>
    <xf numFmtId="167" fontId="15" fillId="0" borderId="0" xfId="1" applyNumberFormat="1" applyFont="1" applyFill="1" applyBorder="1" applyAlignment="1">
      <alignment horizontal="left"/>
    </xf>
    <xf numFmtId="168" fontId="16" fillId="0" borderId="0" xfId="2" applyNumberFormat="1" applyFont="1" applyFill="1" applyBorder="1"/>
    <xf numFmtId="168" fontId="17" fillId="0" borderId="0" xfId="2" applyNumberFormat="1" applyFont="1" applyFill="1" applyBorder="1"/>
    <xf numFmtId="168" fontId="15" fillId="0" borderId="0" xfId="2" applyNumberFormat="1" applyFont="1" applyFill="1" applyBorder="1"/>
    <xf numFmtId="0" fontId="15" fillId="0" borderId="0" xfId="0" applyFont="1"/>
    <xf numFmtId="0" fontId="4" fillId="0" borderId="2" xfId="0" applyFont="1" applyBorder="1"/>
    <xf numFmtId="0" fontId="4" fillId="0" borderId="1" xfId="0" applyFont="1" applyBorder="1"/>
    <xf numFmtId="0" fontId="20" fillId="0" borderId="1" xfId="0" applyFont="1" applyBorder="1"/>
    <xf numFmtId="0" fontId="4" fillId="0" borderId="4" xfId="0" applyFont="1" applyBorder="1"/>
    <xf numFmtId="0" fontId="8" fillId="0" borderId="0" xfId="6" applyFont="1"/>
    <xf numFmtId="166" fontId="8" fillId="0" borderId="0" xfId="6" applyNumberFormat="1" applyFont="1"/>
    <xf numFmtId="166" fontId="9" fillId="0" borderId="1" xfId="6" applyNumberFormat="1" applyFont="1" applyBorder="1"/>
    <xf numFmtId="0" fontId="9" fillId="0" borderId="1" xfId="6" applyFont="1" applyBorder="1"/>
    <xf numFmtId="0" fontId="8" fillId="0" borderId="4" xfId="6" quotePrefix="1" applyFont="1" applyBorder="1" applyAlignment="1">
      <alignment horizontal="right"/>
    </xf>
    <xf numFmtId="0" fontId="8" fillId="0" borderId="1" xfId="6" applyFont="1" applyBorder="1" applyAlignment="1">
      <alignment horizontal="right"/>
    </xf>
    <xf numFmtId="0" fontId="8" fillId="0" borderId="4" xfId="6" applyFont="1" applyBorder="1" applyAlignment="1">
      <alignment horizontal="right"/>
    </xf>
    <xf numFmtId="0" fontId="8" fillId="0" borderId="0" xfId="6" quotePrefix="1" applyFont="1"/>
    <xf numFmtId="166" fontId="9" fillId="0" borderId="0" xfId="6" applyNumberFormat="1" applyFont="1"/>
    <xf numFmtId="0" fontId="9" fillId="0" borderId="0" xfId="6" applyFont="1"/>
    <xf numFmtId="0" fontId="19" fillId="0" borderId="2" xfId="0" applyFont="1" applyBorder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Continuous"/>
    </xf>
    <xf numFmtId="0" fontId="8" fillId="0" borderId="1" xfId="0" applyFont="1" applyBorder="1"/>
    <xf numFmtId="0" fontId="8" fillId="0" borderId="4" xfId="0" applyFont="1" applyBorder="1"/>
    <xf numFmtId="0" fontId="9" fillId="0" borderId="0" xfId="0" applyFont="1"/>
    <xf numFmtId="166" fontId="11" fillId="0" borderId="0" xfId="1" applyNumberFormat="1" applyFont="1" applyFill="1"/>
    <xf numFmtId="9" fontId="0" fillId="0" borderId="0" xfId="3" applyFont="1"/>
    <xf numFmtId="0" fontId="7" fillId="0" borderId="0" xfId="6"/>
    <xf numFmtId="0" fontId="21" fillId="0" borderId="2" xfId="0" applyFont="1" applyBorder="1"/>
    <xf numFmtId="0" fontId="10" fillId="0" borderId="4" xfId="6" applyFont="1" applyBorder="1"/>
    <xf numFmtId="0" fontId="15" fillId="0" borderId="0" xfId="6" applyFont="1"/>
    <xf numFmtId="0" fontId="22" fillId="0" borderId="0" xfId="6" applyFont="1" applyAlignment="1">
      <alignment horizontal="left"/>
    </xf>
    <xf numFmtId="0" fontId="23" fillId="0" borderId="0" xfId="6" applyFont="1" applyAlignment="1">
      <alignment horizontal="left"/>
    </xf>
    <xf numFmtId="0" fontId="19" fillId="0" borderId="0" xfId="6" applyFont="1"/>
    <xf numFmtId="41" fontId="8" fillId="0" borderId="0" xfId="6" applyNumberFormat="1" applyFont="1" applyAlignment="1">
      <alignment horizontal="center"/>
    </xf>
    <xf numFmtId="169" fontId="8" fillId="0" borderId="4" xfId="6" applyNumberFormat="1" applyFont="1" applyBorder="1" applyAlignment="1">
      <alignment horizontal="center"/>
    </xf>
    <xf numFmtId="169" fontId="8" fillId="0" borderId="0" xfId="6" applyNumberFormat="1" applyFont="1" applyAlignment="1">
      <alignment horizontal="center"/>
    </xf>
    <xf numFmtId="166" fontId="9" fillId="0" borderId="0" xfId="8" applyNumberFormat="1" applyFont="1" applyFill="1" applyBorder="1"/>
    <xf numFmtId="166" fontId="9" fillId="0" borderId="0" xfId="8" applyNumberFormat="1" applyFont="1" applyFill="1"/>
    <xf numFmtId="166" fontId="8" fillId="0" borderId="0" xfId="8" applyNumberFormat="1" applyFont="1" applyFill="1" applyBorder="1"/>
    <xf numFmtId="166" fontId="9" fillId="0" borderId="1" xfId="8" applyNumberFormat="1" applyFont="1" applyFill="1" applyBorder="1"/>
    <xf numFmtId="166" fontId="15" fillId="0" borderId="0" xfId="8" applyNumberFormat="1" applyFont="1" applyFill="1" applyBorder="1"/>
    <xf numFmtId="166" fontId="8" fillId="0" borderId="1" xfId="8" applyNumberFormat="1" applyFont="1" applyFill="1" applyBorder="1"/>
    <xf numFmtId="0" fontId="9" fillId="0" borderId="0" xfId="0" applyFont="1" applyAlignment="1">
      <alignment horizontal="left"/>
    </xf>
    <xf numFmtId="0" fontId="0" fillId="0" borderId="4" xfId="0" applyBorder="1"/>
    <xf numFmtId="0" fontId="7" fillId="0" borderId="0" xfId="0" applyFont="1" applyAlignment="1">
      <alignment horizontal="center" vertical="center"/>
    </xf>
    <xf numFmtId="166" fontId="8" fillId="0" borderId="0" xfId="8" applyNumberFormat="1" applyFont="1" applyFill="1" applyAlignment="1"/>
    <xf numFmtId="166" fontId="8" fillId="0" borderId="0" xfId="8" applyNumberFormat="1" applyFont="1" applyFill="1" applyBorder="1" applyAlignment="1"/>
    <xf numFmtId="166" fontId="9" fillId="0" borderId="1" xfId="8" applyNumberFormat="1" applyFont="1" applyFill="1" applyBorder="1" applyAlignment="1"/>
    <xf numFmtId="166" fontId="9" fillId="0" borderId="0" xfId="8" applyNumberFormat="1" applyFont="1" applyFill="1" applyBorder="1" applyAlignment="1"/>
    <xf numFmtId="0" fontId="8" fillId="0" borderId="2" xfId="6" applyFont="1" applyBorder="1"/>
    <xf numFmtId="170" fontId="8" fillId="0" borderId="2" xfId="6" applyNumberFormat="1" applyFont="1" applyBorder="1"/>
    <xf numFmtId="0" fontId="24" fillId="0" borderId="0" xfId="6" applyFont="1"/>
    <xf numFmtId="0" fontId="8" fillId="0" borderId="4" xfId="6" applyFont="1" applyBorder="1"/>
    <xf numFmtId="0" fontId="8" fillId="0" borderId="0" xfId="6" quotePrefix="1" applyFont="1" applyAlignment="1">
      <alignment horizontal="right"/>
    </xf>
    <xf numFmtId="0" fontId="8" fillId="0" borderId="0" xfId="6" applyFont="1" applyAlignment="1">
      <alignment horizontal="right"/>
    </xf>
    <xf numFmtId="0" fontId="8" fillId="0" borderId="1" xfId="6" applyFont="1" applyBorder="1"/>
    <xf numFmtId="0" fontId="25" fillId="0" borderId="2" xfId="0" applyFont="1" applyBorder="1"/>
    <xf numFmtId="0" fontId="9" fillId="0" borderId="1" xfId="0" applyFont="1" applyBorder="1"/>
    <xf numFmtId="166" fontId="8" fillId="0" borderId="4" xfId="8" applyNumberFormat="1" applyFont="1" applyFill="1" applyBorder="1"/>
    <xf numFmtId="166" fontId="8" fillId="0" borderId="0" xfId="6" applyNumberFormat="1" applyFont="1" applyAlignment="1">
      <alignment horizontal="right"/>
    </xf>
    <xf numFmtId="167" fontId="8" fillId="0" borderId="0" xfId="1" applyNumberFormat="1" applyFont="1" applyFill="1" applyAlignment="1">
      <alignment horizontal="center"/>
    </xf>
    <xf numFmtId="167" fontId="8" fillId="0" borderId="0" xfId="1" quotePrefix="1" applyNumberFormat="1" applyFont="1" applyFill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7" fontId="8" fillId="0" borderId="0" xfId="1" quotePrefix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15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24" fillId="0" borderId="4" xfId="6" applyFont="1" applyBorder="1"/>
    <xf numFmtId="43" fontId="8" fillId="0" borderId="0" xfId="6" applyNumberFormat="1" applyFont="1"/>
    <xf numFmtId="0" fontId="26" fillId="0" borderId="0" xfId="0" applyFont="1"/>
    <xf numFmtId="0" fontId="11" fillId="0" borderId="0" xfId="0" applyFont="1"/>
    <xf numFmtId="0" fontId="26" fillId="0" borderId="2" xfId="0" applyFont="1" applyBorder="1"/>
    <xf numFmtId="166" fontId="8" fillId="0" borderId="2" xfId="8" applyNumberFormat="1" applyFont="1" applyFill="1" applyBorder="1"/>
    <xf numFmtId="0" fontId="28" fillId="0" borderId="0" xfId="6" applyFont="1"/>
    <xf numFmtId="167" fontId="8" fillId="0" borderId="2" xfId="8" applyNumberFormat="1" applyFont="1" applyFill="1" applyBorder="1" applyAlignment="1">
      <alignment horizontal="left"/>
    </xf>
    <xf numFmtId="167" fontId="8" fillId="0" borderId="0" xfId="8" quotePrefix="1" applyNumberFormat="1" applyFont="1" applyFill="1" applyBorder="1" applyAlignment="1">
      <alignment horizontal="left"/>
    </xf>
    <xf numFmtId="167" fontId="8" fillId="0" borderId="4" xfId="8" applyNumberFormat="1" applyFont="1" applyBorder="1" applyAlignment="1">
      <alignment horizontal="left"/>
    </xf>
    <xf numFmtId="2" fontId="8" fillId="0" borderId="0" xfId="0" applyNumberFormat="1" applyFont="1" applyAlignment="1">
      <alignment horizontal="left"/>
    </xf>
    <xf numFmtId="0" fontId="10" fillId="0" borderId="0" xfId="6" applyFont="1"/>
    <xf numFmtId="0" fontId="29" fillId="0" borderId="0" xfId="0" applyFont="1" applyAlignment="1">
      <alignment horizontal="left"/>
    </xf>
    <xf numFmtId="0" fontId="18" fillId="0" borderId="0" xfId="0" applyFont="1"/>
    <xf numFmtId="167" fontId="9" fillId="0" borderId="0" xfId="8" applyNumberFormat="1" applyFont="1" applyFill="1" applyAlignment="1"/>
    <xf numFmtId="167" fontId="8" fillId="0" borderId="0" xfId="8" applyNumberFormat="1" applyFont="1" applyAlignment="1">
      <alignment horizontal="left"/>
    </xf>
    <xf numFmtId="167" fontId="9" fillId="0" borderId="1" xfId="8" applyNumberFormat="1" applyFont="1" applyBorder="1" applyAlignment="1">
      <alignment horizontal="left"/>
    </xf>
    <xf numFmtId="0" fontId="5" fillId="0" borderId="0" xfId="4" applyFill="1"/>
    <xf numFmtId="9" fontId="8" fillId="0" borderId="0" xfId="3" applyFont="1" applyFill="1" applyBorder="1"/>
    <xf numFmtId="9" fontId="8" fillId="0" borderId="4" xfId="3" applyFont="1" applyFill="1" applyBorder="1"/>
    <xf numFmtId="43" fontId="8" fillId="0" borderId="4" xfId="1" applyNumberFormat="1" applyFont="1" applyFill="1" applyBorder="1" applyAlignment="1">
      <alignment horizontal="right"/>
    </xf>
    <xf numFmtId="166" fontId="8" fillId="0" borderId="0" xfId="6" quotePrefix="1" applyNumberFormat="1" applyFont="1" applyAlignment="1">
      <alignment horizontal="right"/>
    </xf>
    <xf numFmtId="166" fontId="9" fillId="0" borderId="1" xfId="6" quotePrefix="1" applyNumberFormat="1" applyFont="1" applyBorder="1" applyAlignment="1">
      <alignment horizontal="right"/>
    </xf>
    <xf numFmtId="166" fontId="9" fillId="0" borderId="1" xfId="1" quotePrefix="1" applyNumberFormat="1" applyFont="1" applyFill="1" applyBorder="1" applyAlignment="1">
      <alignment horizontal="right"/>
    </xf>
    <xf numFmtId="166" fontId="8" fillId="0" borderId="0" xfId="1" quotePrefix="1" applyNumberFormat="1" applyFont="1" applyFill="1" applyBorder="1" applyAlignment="1">
      <alignment horizontal="right"/>
    </xf>
    <xf numFmtId="164" fontId="0" fillId="0" borderId="0" xfId="0" applyNumberFormat="1"/>
    <xf numFmtId="43" fontId="0" fillId="0" borderId="0" xfId="1" applyNumberFormat="1" applyFont="1" applyFill="1"/>
    <xf numFmtId="43" fontId="4" fillId="0" borderId="0" xfId="1" applyNumberFormat="1" applyFont="1" applyFill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8" fillId="0" borderId="0" xfId="8" applyFont="1" applyFill="1" applyBorder="1"/>
    <xf numFmtId="43" fontId="8" fillId="0" borderId="4" xfId="8" applyFont="1" applyFill="1" applyBorder="1"/>
    <xf numFmtId="166" fontId="4" fillId="0" borderId="0" xfId="1" applyNumberFormat="1" applyFont="1" applyFill="1"/>
    <xf numFmtId="0" fontId="8" fillId="0" borderId="2" xfId="6" quotePrefix="1" applyFont="1" applyBorder="1"/>
    <xf numFmtId="166" fontId="8" fillId="0" borderId="4" xfId="6" applyNumberFormat="1" applyFont="1" applyBorder="1" applyAlignment="1">
      <alignment horizontal="right"/>
    </xf>
    <xf numFmtId="166" fontId="8" fillId="0" borderId="4" xfId="6" applyNumberFormat="1" applyFont="1" applyBorder="1"/>
    <xf numFmtId="0" fontId="31" fillId="0" borderId="0" xfId="0" applyFont="1"/>
    <xf numFmtId="9" fontId="8" fillId="0" borderId="4" xfId="3" quotePrefix="1" applyFont="1" applyFill="1" applyBorder="1" applyAlignment="1">
      <alignment horizontal="right"/>
    </xf>
    <xf numFmtId="0" fontId="32" fillId="0" borderId="0" xfId="0" applyFont="1"/>
    <xf numFmtId="0" fontId="33" fillId="0" borderId="0" xfId="6" applyFont="1"/>
    <xf numFmtId="170" fontId="8" fillId="0" borderId="0" xfId="6" applyNumberFormat="1" applyFont="1"/>
    <xf numFmtId="0" fontId="34" fillId="0" borderId="0" xfId="6" applyFont="1"/>
    <xf numFmtId="171" fontId="0" fillId="0" borderId="0" xfId="0" applyNumberFormat="1"/>
    <xf numFmtId="43" fontId="8" fillId="0" borderId="0" xfId="7" applyFont="1" applyFill="1"/>
    <xf numFmtId="43" fontId="8" fillId="0" borderId="0" xfId="1" applyNumberFormat="1" applyFont="1" applyFill="1"/>
    <xf numFmtId="43" fontId="8" fillId="0" borderId="0" xfId="1" applyNumberFormat="1" applyFont="1" applyFill="1" applyBorder="1" applyAlignment="1">
      <alignment horizontal="left"/>
    </xf>
    <xf numFmtId="43" fontId="0" fillId="0" borderId="0" xfId="0" applyNumberFormat="1"/>
    <xf numFmtId="43" fontId="4" fillId="0" borderId="0" xfId="0" applyNumberFormat="1" applyFont="1"/>
    <xf numFmtId="0" fontId="10" fillId="0" borderId="4" xfId="6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0" fillId="0" borderId="4" xfId="0" applyFont="1" applyBorder="1"/>
    <xf numFmtId="0" fontId="8" fillId="0" borderId="1" xfId="0" applyFont="1" applyBorder="1" applyAlignment="1">
      <alignment horizontal="center"/>
    </xf>
    <xf numFmtId="166" fontId="9" fillId="0" borderId="1" xfId="1" applyNumberFormat="1" applyFont="1" applyFill="1" applyBorder="1"/>
    <xf numFmtId="0" fontId="10" fillId="0" borderId="4" xfId="0" applyFont="1" applyBorder="1" applyAlignment="1">
      <alignment horizontal="left"/>
    </xf>
    <xf numFmtId="167" fontId="9" fillId="0" borderId="4" xfId="1" applyNumberFormat="1" applyFont="1" applyBorder="1" applyAlignment="1">
      <alignment horizontal="left"/>
    </xf>
    <xf numFmtId="166" fontId="9" fillId="0" borderId="1" xfId="7" applyNumberFormat="1" applyFont="1" applyFill="1" applyBorder="1"/>
    <xf numFmtId="0" fontId="35" fillId="0" borderId="0" xfId="0" applyFont="1"/>
    <xf numFmtId="170" fontId="8" fillId="0" borderId="0" xfId="6" applyNumberFormat="1" applyFont="1" applyAlignment="1">
      <alignment horizontal="center"/>
    </xf>
    <xf numFmtId="0" fontId="0" fillId="0" borderId="0" xfId="0" applyAlignment="1">
      <alignment vertical="center"/>
    </xf>
    <xf numFmtId="170" fontId="8" fillId="0" borderId="0" xfId="6" applyNumberFormat="1" applyFont="1" applyAlignment="1">
      <alignment horizontal="center" vertical="center"/>
    </xf>
    <xf numFmtId="167" fontId="8" fillId="0" borderId="0" xfId="6" applyNumberFormat="1" applyFont="1" applyAlignment="1">
      <alignment horizontal="right"/>
    </xf>
    <xf numFmtId="0" fontId="6" fillId="0" borderId="0" xfId="0" applyFont="1"/>
    <xf numFmtId="167" fontId="8" fillId="0" borderId="0" xfId="1" quotePrefix="1" applyNumberFormat="1" applyFont="1" applyAlignment="1">
      <alignment horizontal="left"/>
    </xf>
    <xf numFmtId="167" fontId="8" fillId="0" borderId="4" xfId="1" applyNumberFormat="1" applyFont="1" applyFill="1" applyBorder="1" applyAlignment="1">
      <alignment horizontal="left"/>
    </xf>
    <xf numFmtId="167" fontId="8" fillId="0" borderId="0" xfId="8" applyNumberFormat="1" applyFont="1" applyFill="1" applyAlignment="1">
      <alignment horizontal="left"/>
    </xf>
    <xf numFmtId="0" fontId="9" fillId="0" borderId="1" xfId="6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6" applyFont="1" applyBorder="1" applyAlignment="1">
      <alignment vertical="center"/>
    </xf>
    <xf numFmtId="0" fontId="8" fillId="0" borderId="0" xfId="6" applyFont="1" applyAlignment="1">
      <alignment vertical="center"/>
    </xf>
    <xf numFmtId="166" fontId="9" fillId="0" borderId="1" xfId="8" applyNumberFormat="1" applyFont="1" applyFill="1" applyBorder="1" applyAlignment="1">
      <alignment vertical="center"/>
    </xf>
    <xf numFmtId="166" fontId="9" fillId="0" borderId="0" xfId="8" applyNumberFormat="1" applyFont="1" applyFill="1" applyBorder="1" applyAlignment="1">
      <alignment vertical="center"/>
    </xf>
    <xf numFmtId="166" fontId="8" fillId="0" borderId="4" xfId="1" quotePrefix="1" applyNumberFormat="1" applyFont="1" applyFill="1" applyBorder="1" applyAlignment="1">
      <alignment horizontal="right"/>
    </xf>
    <xf numFmtId="166" fontId="8" fillId="0" borderId="0" xfId="8" applyNumberFormat="1" applyFont="1" applyFill="1" applyBorder="1" applyAlignment="1">
      <alignment vertical="center"/>
    </xf>
    <xf numFmtId="166" fontId="8" fillId="0" borderId="0" xfId="8" applyNumberFormat="1" applyFont="1" applyFill="1" applyAlignment="1">
      <alignment vertical="center"/>
    </xf>
    <xf numFmtId="170" fontId="8" fillId="0" borderId="4" xfId="6" applyNumberFormat="1" applyFont="1" applyBorder="1"/>
    <xf numFmtId="0" fontId="4" fillId="0" borderId="5" xfId="0" applyFont="1" applyBorder="1"/>
    <xf numFmtId="174" fontId="0" fillId="0" borderId="0" xfId="3" applyNumberFormat="1" applyFont="1"/>
    <xf numFmtId="0" fontId="4" fillId="0" borderId="3" xfId="0" applyFont="1" applyBorder="1"/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7" fillId="0" borderId="0" xfId="0" applyFont="1"/>
    <xf numFmtId="0" fontId="27" fillId="0" borderId="0" xfId="0" quotePrefix="1" applyFont="1" applyAlignment="1">
      <alignment vertical="top" wrapText="1"/>
    </xf>
    <xf numFmtId="0" fontId="10" fillId="0" borderId="4" xfId="6" applyFont="1" applyBorder="1" applyAlignment="1">
      <alignment vertical="center"/>
    </xf>
    <xf numFmtId="0" fontId="8" fillId="0" borderId="4" xfId="6" applyFont="1" applyBorder="1" applyAlignment="1">
      <alignment vertical="center"/>
    </xf>
    <xf numFmtId="0" fontId="8" fillId="0" borderId="4" xfId="6" quotePrefix="1" applyFont="1" applyBorder="1" applyAlignment="1">
      <alignment horizontal="right" vertical="center"/>
    </xf>
    <xf numFmtId="0" fontId="8" fillId="0" borderId="4" xfId="6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9" fillId="0" borderId="2" xfId="6" applyFont="1" applyBorder="1"/>
    <xf numFmtId="0" fontId="33" fillId="0" borderId="0" xfId="0" applyFont="1" applyAlignment="1">
      <alignment horizontal="left"/>
    </xf>
    <xf numFmtId="0" fontId="8" fillId="0" borderId="2" xfId="6" applyFont="1" applyBorder="1" applyAlignment="1">
      <alignment vertical="center"/>
    </xf>
    <xf numFmtId="170" fontId="8" fillId="0" borderId="2" xfId="6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24" fillId="0" borderId="0" xfId="6" applyFont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166" fontId="8" fillId="0" borderId="4" xfId="8" applyNumberFormat="1" applyFont="1" applyFill="1" applyBorder="1" applyAlignment="1">
      <alignment vertical="center"/>
    </xf>
    <xf numFmtId="0" fontId="9" fillId="0" borderId="0" xfId="6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28" fillId="0" borderId="0" xfId="6" applyFont="1" applyAlignment="1">
      <alignment vertical="center"/>
    </xf>
    <xf numFmtId="9" fontId="8" fillId="0" borderId="0" xfId="3" quotePrefix="1" applyFont="1" applyFill="1" applyBorder="1" applyAlignment="1">
      <alignment horizontal="right"/>
    </xf>
    <xf numFmtId="172" fontId="8" fillId="0" borderId="0" xfId="1" quotePrefix="1" applyNumberFormat="1" applyFont="1" applyFill="1" applyBorder="1" applyAlignment="1">
      <alignment horizontal="right"/>
    </xf>
    <xf numFmtId="0" fontId="36" fillId="0" borderId="0" xfId="0" applyFont="1"/>
    <xf numFmtId="173" fontId="38" fillId="0" borderId="0" xfId="1" applyNumberFormat="1" applyFont="1"/>
    <xf numFmtId="173" fontId="39" fillId="0" borderId="0" xfId="1" applyNumberFormat="1" applyFont="1"/>
    <xf numFmtId="0" fontId="27" fillId="0" borderId="0" xfId="0" quotePrefix="1" applyFont="1" applyAlignment="1">
      <alignment vertical="top"/>
    </xf>
    <xf numFmtId="0" fontId="40" fillId="0" borderId="0" xfId="6" quotePrefix="1" applyFont="1"/>
    <xf numFmtId="170" fontId="8" fillId="0" borderId="0" xfId="6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6" applyFont="1" applyAlignment="1">
      <alignment vertical="center"/>
    </xf>
    <xf numFmtId="0" fontId="8" fillId="0" borderId="0" xfId="6" quotePrefix="1" applyFont="1" applyAlignment="1">
      <alignment horizontal="right" vertical="center"/>
    </xf>
    <xf numFmtId="0" fontId="8" fillId="0" borderId="0" xfId="6" applyFont="1" applyAlignment="1">
      <alignment horizontal="right" vertical="center"/>
    </xf>
    <xf numFmtId="0" fontId="8" fillId="0" borderId="3" xfId="6" applyFont="1" applyBorder="1" applyAlignment="1">
      <alignment horizontal="center"/>
    </xf>
    <xf numFmtId="16" fontId="8" fillId="0" borderId="4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6" applyFont="1" applyBorder="1" applyAlignment="1">
      <alignment horizontal="center"/>
    </xf>
    <xf numFmtId="0" fontId="8" fillId="0" borderId="0" xfId="6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70" fontId="8" fillId="0" borderId="6" xfId="6" applyNumberFormat="1" applyFont="1" applyBorder="1" applyAlignment="1">
      <alignment horizontal="right" vertical="center"/>
    </xf>
    <xf numFmtId="170" fontId="8" fillId="0" borderId="4" xfId="6" applyNumberFormat="1" applyFont="1" applyBorder="1" applyAlignment="1">
      <alignment horizontal="right" vertical="center"/>
    </xf>
    <xf numFmtId="0" fontId="8" fillId="0" borderId="6" xfId="6" applyFont="1" applyBorder="1" applyAlignment="1">
      <alignment horizontal="right" vertical="center"/>
    </xf>
    <xf numFmtId="0" fontId="8" fillId="0" borderId="4" xfId="6" applyFont="1" applyBorder="1" applyAlignment="1">
      <alignment horizontal="right" vertical="center"/>
    </xf>
    <xf numFmtId="170" fontId="8" fillId="0" borderId="0" xfId="6" applyNumberFormat="1" applyFont="1" applyAlignment="1">
      <alignment horizontal="center"/>
    </xf>
    <xf numFmtId="170" fontId="8" fillId="0" borderId="3" xfId="6" applyNumberFormat="1" applyFont="1" applyBorder="1" applyAlignment="1">
      <alignment horizontal="center"/>
    </xf>
    <xf numFmtId="170" fontId="8" fillId="0" borderId="4" xfId="6" applyNumberFormat="1" applyFont="1" applyBorder="1" applyAlignment="1">
      <alignment horizontal="center"/>
    </xf>
    <xf numFmtId="170" fontId="8" fillId="0" borderId="6" xfId="6" applyNumberFormat="1" applyFont="1" applyBorder="1" applyAlignment="1">
      <alignment horizontal="center" vertical="center"/>
    </xf>
    <xf numFmtId="170" fontId="8" fillId="0" borderId="4" xfId="6" applyNumberFormat="1" applyFont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170" fontId="8" fillId="0" borderId="0" xfId="6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0" fontId="8" fillId="0" borderId="3" xfId="6" applyNumberFormat="1" applyFont="1" applyBorder="1" applyAlignment="1">
      <alignment horizontal="center" vertical="center"/>
    </xf>
    <xf numFmtId="0" fontId="27" fillId="0" borderId="0" xfId="0" quotePrefix="1" applyFont="1" applyAlignment="1">
      <alignment horizontal="left" vertical="top" wrapText="1"/>
    </xf>
    <xf numFmtId="0" fontId="8" fillId="0" borderId="5" xfId="6" applyFont="1" applyBorder="1" applyAlignment="1">
      <alignment horizontal="center"/>
    </xf>
  </cellXfs>
  <cellStyles count="15">
    <cellStyle name="Comma" xfId="1" builtinId="3"/>
    <cellStyle name="Comma 10 10" xfId="8" xr:uid="{00000000-0005-0000-0000-000001000000}"/>
    <cellStyle name="Comma 12" xfId="13" xr:uid="{00000000-0005-0000-0000-000002000000}"/>
    <cellStyle name="Comma 17 2" xfId="9" xr:uid="{00000000-0005-0000-0000-000003000000}"/>
    <cellStyle name="Comma 8" xfId="7" xr:uid="{00000000-0005-0000-0000-000004000000}"/>
    <cellStyle name="Currency" xfId="2" builtinId="4"/>
    <cellStyle name="Currency 2" xfId="12" xr:uid="{00000000-0005-0000-0000-000006000000}"/>
    <cellStyle name="Hyperlink" xfId="4" builtinId="8"/>
    <cellStyle name="Normal" xfId="0" builtinId="0"/>
    <cellStyle name="Normal 2" xfId="6" xr:uid="{00000000-0005-0000-0000-000009000000}"/>
    <cellStyle name="Normal 3" xfId="10" xr:uid="{00000000-0005-0000-0000-00000A000000}"/>
    <cellStyle name="Normal 4" xfId="5" xr:uid="{00000000-0005-0000-0000-00000B000000}"/>
    <cellStyle name="Normal 5 3" xfId="14" xr:uid="{7D9F94A7-B26F-4F78-9D1A-6CAC269D7D96}"/>
    <cellStyle name="Percent" xfId="3" builtinId="5"/>
    <cellStyle name="Percent 2" xfId="11" xr:uid="{00000000-0005-0000-0000-00000D000000}"/>
  </cellStyles>
  <dxfs count="0"/>
  <tableStyles count="0" defaultTableStyle="TableStyleMedium2" defaultPivotStyle="PivotStyleLight16"/>
  <colors>
    <mruColors>
      <color rgb="FFFF3300"/>
      <color rgb="FFFF5353"/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C1:K67"/>
  <sheetViews>
    <sheetView showGridLines="0" tabSelected="1" zoomScaleNormal="100" workbookViewId="0">
      <selection activeCell="C16" sqref="C16"/>
    </sheetView>
  </sheetViews>
  <sheetFormatPr defaultRowHeight="15"/>
  <cols>
    <col min="3" max="3" width="86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2.5703125" bestFit="1" customWidth="1"/>
    <col min="11" max="11" width="11.5703125" bestFit="1" customWidth="1"/>
    <col min="12" max="12" width="10.7109375" customWidth="1"/>
  </cols>
  <sheetData>
    <row r="1" spans="3:11" ht="12" customHeight="1"/>
    <row r="2" spans="3:11" ht="18.75">
      <c r="C2" s="228" t="s">
        <v>54</v>
      </c>
      <c r="D2" s="228"/>
      <c r="E2" s="228"/>
      <c r="F2" s="228"/>
      <c r="G2" s="228"/>
      <c r="H2" s="228"/>
      <c r="I2" s="228"/>
      <c r="J2" s="228"/>
      <c r="K2" s="228"/>
    </row>
    <row r="3" spans="3:11" ht="12" customHeight="1" thickBot="1">
      <c r="C3" s="11"/>
      <c r="D3" s="11"/>
      <c r="E3" s="11"/>
      <c r="F3" s="11"/>
      <c r="G3" s="12"/>
      <c r="H3" s="12"/>
      <c r="I3" s="12"/>
      <c r="J3" s="11"/>
      <c r="K3" s="10"/>
    </row>
    <row r="4" spans="3:11" ht="12" customHeight="1">
      <c r="C4" s="13"/>
      <c r="D4" s="13"/>
      <c r="E4" s="13"/>
      <c r="F4" s="13"/>
      <c r="G4" s="226" t="s">
        <v>1</v>
      </c>
      <c r="H4" s="226"/>
      <c r="I4" s="226"/>
      <c r="J4" s="13"/>
      <c r="K4" s="4" t="s">
        <v>55</v>
      </c>
    </row>
    <row r="5" spans="3:11" ht="12" customHeight="1">
      <c r="C5" s="13"/>
      <c r="D5" s="13"/>
      <c r="E5" s="14"/>
      <c r="F5" s="14"/>
      <c r="G5" s="227" t="s">
        <v>271</v>
      </c>
      <c r="H5" s="227"/>
      <c r="I5" s="227"/>
      <c r="J5" s="14"/>
      <c r="K5" s="48" t="s">
        <v>56</v>
      </c>
    </row>
    <row r="6" spans="3:11" ht="12" customHeight="1">
      <c r="C6" s="160" t="s">
        <v>57</v>
      </c>
      <c r="D6" s="16"/>
      <c r="E6" s="159" t="s">
        <v>58</v>
      </c>
      <c r="F6" s="16"/>
      <c r="G6" s="189">
        <v>2023</v>
      </c>
      <c r="H6" s="190"/>
      <c r="I6" s="189">
        <v>2022</v>
      </c>
      <c r="J6" s="191"/>
      <c r="K6" s="190">
        <v>2022</v>
      </c>
    </row>
    <row r="7" spans="3:11" ht="12" customHeight="1">
      <c r="C7" s="18"/>
      <c r="D7" s="16"/>
      <c r="E7" s="16"/>
      <c r="F7" s="16"/>
      <c r="G7" s="16"/>
      <c r="H7" s="16"/>
      <c r="I7" s="19"/>
      <c r="J7" s="16"/>
    </row>
    <row r="8" spans="3:11" ht="12" customHeight="1">
      <c r="C8" s="173" t="s">
        <v>59</v>
      </c>
      <c r="D8" s="21"/>
      <c r="E8" s="104">
        <v>2</v>
      </c>
      <c r="F8" s="21"/>
      <c r="G8" s="22">
        <v>143.1</v>
      </c>
      <c r="H8" s="23"/>
      <c r="I8" s="24">
        <v>136.19999999999999</v>
      </c>
      <c r="J8" s="25"/>
      <c r="K8" s="24">
        <v>825.0999999999998</v>
      </c>
    </row>
    <row r="9" spans="3:11" ht="12" customHeight="1">
      <c r="C9" s="21"/>
      <c r="D9" s="21"/>
      <c r="E9" s="104"/>
      <c r="F9" s="21"/>
      <c r="G9" s="26"/>
      <c r="H9" s="23"/>
      <c r="I9" s="23"/>
      <c r="J9" s="25"/>
      <c r="K9" s="23"/>
    </row>
    <row r="10" spans="3:11" ht="12" customHeight="1">
      <c r="C10" s="27" t="s">
        <v>32</v>
      </c>
      <c r="D10" s="21"/>
      <c r="E10" s="101">
        <v>3</v>
      </c>
      <c r="F10" s="25"/>
      <c r="G10" s="28">
        <v>-88.3</v>
      </c>
      <c r="H10" s="23"/>
      <c r="I10" s="29">
        <v>-73.099999999999994</v>
      </c>
      <c r="J10" s="25"/>
      <c r="K10" s="29">
        <v>-324.7</v>
      </c>
    </row>
    <row r="11" spans="3:11" ht="12" customHeight="1">
      <c r="C11" s="27" t="s">
        <v>33</v>
      </c>
      <c r="D11" s="21"/>
      <c r="E11" s="102">
        <v>3</v>
      </c>
      <c r="F11" s="25"/>
      <c r="G11" s="28">
        <v>-1.8</v>
      </c>
      <c r="H11" s="29"/>
      <c r="I11" s="29">
        <v>-1.7</v>
      </c>
      <c r="J11" s="25"/>
      <c r="K11" s="29">
        <v>-6.9</v>
      </c>
    </row>
    <row r="12" spans="3:11" ht="12" customHeight="1">
      <c r="C12" s="21" t="s">
        <v>34</v>
      </c>
      <c r="D12" s="21"/>
      <c r="E12" s="103">
        <v>3</v>
      </c>
      <c r="F12" s="25"/>
      <c r="G12" s="28">
        <v>-10.6</v>
      </c>
      <c r="H12" s="23"/>
      <c r="I12" s="29">
        <v>-9.6</v>
      </c>
      <c r="J12" s="25"/>
      <c r="K12" s="29">
        <v>-38.9</v>
      </c>
    </row>
    <row r="13" spans="3:11" ht="12" customHeight="1">
      <c r="C13" s="27" t="s">
        <v>60</v>
      </c>
      <c r="D13" s="27"/>
      <c r="E13" s="102">
        <v>4</v>
      </c>
      <c r="F13" s="25"/>
      <c r="G13" s="29">
        <v>-37.9</v>
      </c>
      <c r="H13" s="29"/>
      <c r="I13" s="29">
        <v>-44.1</v>
      </c>
      <c r="J13" s="25"/>
      <c r="K13" s="29">
        <v>-253.1</v>
      </c>
    </row>
    <row r="14" spans="3:11" ht="12" customHeight="1">
      <c r="C14" s="27" t="s">
        <v>61</v>
      </c>
      <c r="D14" s="27"/>
      <c r="E14" s="102">
        <v>4</v>
      </c>
      <c r="F14" s="25"/>
      <c r="G14" s="29">
        <v>-20.6</v>
      </c>
      <c r="H14" s="29"/>
      <c r="I14" s="29">
        <v>-28.3</v>
      </c>
      <c r="J14" s="25"/>
      <c r="K14" s="29">
        <v>-95.9</v>
      </c>
    </row>
    <row r="15" spans="3:11" ht="12" customHeight="1">
      <c r="C15" s="27" t="s">
        <v>62</v>
      </c>
      <c r="D15" s="27"/>
      <c r="E15" s="102">
        <v>4</v>
      </c>
      <c r="F15" s="25"/>
      <c r="G15" s="29">
        <v>0</v>
      </c>
      <c r="H15" s="29"/>
      <c r="I15" s="29">
        <v>0</v>
      </c>
      <c r="J15" s="25"/>
      <c r="K15" s="29">
        <v>-5.3</v>
      </c>
    </row>
    <row r="16" spans="3:11" ht="12" customHeight="1">
      <c r="C16" s="27" t="s">
        <v>37</v>
      </c>
      <c r="D16" s="27"/>
      <c r="E16" s="102">
        <v>4</v>
      </c>
      <c r="F16" s="25"/>
      <c r="G16" s="28">
        <v>-2.2768245622195593E-17</v>
      </c>
      <c r="H16" s="29"/>
      <c r="I16" s="29">
        <v>-3.0378901599999999</v>
      </c>
      <c r="J16" s="25"/>
      <c r="K16" s="29">
        <v>5.6956264399999998</v>
      </c>
    </row>
    <row r="17" spans="3:11" ht="12" customHeight="1">
      <c r="C17" s="30" t="s">
        <v>63</v>
      </c>
      <c r="E17" s="103"/>
      <c r="F17" s="25"/>
      <c r="G17" s="31">
        <f>SUM(G10:G16)</f>
        <v>-159.19999999999999</v>
      </c>
      <c r="H17" s="23"/>
      <c r="I17" s="31">
        <v>-159.83789016</v>
      </c>
      <c r="J17" s="25"/>
      <c r="K17" s="31">
        <v>-719.10437355999989</v>
      </c>
    </row>
    <row r="18" spans="3:11" ht="12" customHeight="1">
      <c r="C18" s="21" t="s">
        <v>64</v>
      </c>
      <c r="E18" s="104" t="s">
        <v>29</v>
      </c>
      <c r="F18" s="25"/>
      <c r="G18" s="26">
        <f>+G17+G8</f>
        <v>-16.099999999999994</v>
      </c>
      <c r="H18" s="23"/>
      <c r="I18" s="26">
        <v>-23.637890160000012</v>
      </c>
      <c r="J18" s="25"/>
      <c r="K18" s="26">
        <v>105.99562643999991</v>
      </c>
    </row>
    <row r="19" spans="3:11" ht="12" customHeight="1">
      <c r="C19" s="25" t="s">
        <v>65</v>
      </c>
      <c r="D19" s="25"/>
      <c r="E19" s="104">
        <v>5</v>
      </c>
      <c r="F19" s="25"/>
      <c r="G19" s="26">
        <v>0.4</v>
      </c>
      <c r="H19" s="23"/>
      <c r="I19" s="26">
        <v>-0.2</v>
      </c>
      <c r="J19" s="25"/>
      <c r="K19" s="26">
        <v>-5</v>
      </c>
    </row>
    <row r="20" spans="3:11" ht="12" customHeight="1">
      <c r="C20" s="21" t="s">
        <v>66</v>
      </c>
      <c r="D20" s="25"/>
      <c r="E20" s="104">
        <v>6</v>
      </c>
      <c r="F20" s="25"/>
      <c r="G20" s="26">
        <v>-30.7</v>
      </c>
      <c r="H20" s="23"/>
      <c r="I20" s="23">
        <v>-24.8</v>
      </c>
      <c r="J20" s="25"/>
      <c r="K20" s="23">
        <v>-110.3</v>
      </c>
    </row>
    <row r="21" spans="3:11" ht="12" customHeight="1">
      <c r="C21" s="20" t="s">
        <v>67</v>
      </c>
      <c r="D21" s="25"/>
      <c r="E21" s="104">
        <v>7</v>
      </c>
      <c r="F21" s="25"/>
      <c r="G21" s="22">
        <v>-7.2</v>
      </c>
      <c r="H21" s="23"/>
      <c r="I21" s="24">
        <v>4.4000000000000004</v>
      </c>
      <c r="J21" s="25"/>
      <c r="K21" s="24">
        <v>2.6</v>
      </c>
    </row>
    <row r="22" spans="3:11" ht="12" customHeight="1">
      <c r="C22" s="27" t="s">
        <v>68</v>
      </c>
      <c r="E22" s="103"/>
      <c r="F22" s="25"/>
      <c r="G22" s="28">
        <f>SUM(G18:G21)</f>
        <v>-53.599999999999994</v>
      </c>
      <c r="H22" s="23"/>
      <c r="I22" s="28">
        <v>-44.237890160000013</v>
      </c>
      <c r="J22" s="25"/>
      <c r="K22" s="28">
        <v>-6.7043735600000876</v>
      </c>
    </row>
    <row r="23" spans="3:11" ht="12" customHeight="1">
      <c r="C23" s="20" t="s">
        <v>69</v>
      </c>
      <c r="D23" s="25"/>
      <c r="E23" s="103">
        <v>8</v>
      </c>
      <c r="F23" s="25"/>
      <c r="G23" s="28">
        <v>-5.2</v>
      </c>
      <c r="H23" s="23"/>
      <c r="I23" s="29">
        <v>-5</v>
      </c>
      <c r="J23" s="25"/>
      <c r="K23" s="29">
        <v>-26.1</v>
      </c>
    </row>
    <row r="24" spans="3:11" ht="12" customHeight="1">
      <c r="C24" s="164" t="s">
        <v>70</v>
      </c>
      <c r="E24" s="105"/>
      <c r="F24" s="35"/>
      <c r="G24" s="165">
        <f>SUM(G22:G23)</f>
        <v>-58.8</v>
      </c>
      <c r="H24" s="34"/>
      <c r="I24" s="165">
        <v>-49.237890160000013</v>
      </c>
      <c r="J24" s="35"/>
      <c r="K24" s="165">
        <v>-32.804373560000087</v>
      </c>
    </row>
    <row r="25" spans="3:11" ht="12" customHeight="1">
      <c r="C25" s="33"/>
      <c r="D25" s="35"/>
      <c r="E25" s="105"/>
      <c r="F25" s="35"/>
      <c r="G25" s="36"/>
      <c r="H25" s="34"/>
      <c r="I25" s="34"/>
      <c r="J25" s="35"/>
      <c r="K25" s="34"/>
    </row>
    <row r="26" spans="3:11" ht="12" customHeight="1">
      <c r="C26" s="37" t="s">
        <v>71</v>
      </c>
      <c r="D26" s="25"/>
      <c r="E26" s="102"/>
      <c r="F26" s="25"/>
      <c r="G26" s="28"/>
      <c r="H26" s="29"/>
      <c r="I26" s="29"/>
      <c r="J26" s="25"/>
      <c r="K26" s="29"/>
    </row>
    <row r="27" spans="3:11" ht="12" customHeight="1">
      <c r="C27" s="27" t="s">
        <v>25</v>
      </c>
      <c r="E27" s="102">
        <v>13</v>
      </c>
      <c r="F27" s="25"/>
      <c r="G27" s="28">
        <f>+'Notes 3 -&gt;'!H262</f>
        <v>0.6</v>
      </c>
      <c r="H27" s="29"/>
      <c r="I27" s="28">
        <v>12.4</v>
      </c>
      <c r="J27" s="25"/>
      <c r="K27" s="28">
        <v>38.400000000000006</v>
      </c>
    </row>
    <row r="28" spans="3:11" ht="12" customHeight="1">
      <c r="C28" s="27" t="s">
        <v>28</v>
      </c>
      <c r="E28" s="102">
        <v>13</v>
      </c>
      <c r="F28" s="25"/>
      <c r="G28" s="28">
        <f>+'Notes 3 -&gt;'!H265</f>
        <v>-0.4</v>
      </c>
      <c r="H28" s="29"/>
      <c r="I28" s="29">
        <v>2.2999999999999998</v>
      </c>
      <c r="J28" s="25"/>
      <c r="K28" s="29">
        <v>2.6</v>
      </c>
    </row>
    <row r="29" spans="3:11" ht="12" customHeight="1">
      <c r="C29" s="38" t="s">
        <v>72</v>
      </c>
      <c r="D29" s="25"/>
      <c r="E29" s="102"/>
      <c r="F29" s="25"/>
      <c r="G29" s="31">
        <f>SUM(G27:G28)</f>
        <v>0.19999999999999996</v>
      </c>
      <c r="H29" s="29"/>
      <c r="I29" s="31">
        <v>14.7</v>
      </c>
      <c r="J29" s="25"/>
      <c r="K29" s="31">
        <v>41.000000000000007</v>
      </c>
    </row>
    <row r="30" spans="3:11" ht="12" customHeight="1">
      <c r="C30" s="164" t="s">
        <v>73</v>
      </c>
      <c r="D30" s="35"/>
      <c r="E30" s="105"/>
      <c r="F30" s="35"/>
      <c r="G30" s="165">
        <f>+G29+G24</f>
        <v>-58.599999999999994</v>
      </c>
      <c r="H30" s="34"/>
      <c r="I30" s="165">
        <v>-34.537890160000018</v>
      </c>
      <c r="J30" s="35"/>
      <c r="K30" s="165">
        <v>8.1956264399999199</v>
      </c>
    </row>
    <row r="31" spans="3:11" ht="12" customHeight="1">
      <c r="C31" s="39"/>
      <c r="D31" s="40"/>
      <c r="E31" s="106"/>
      <c r="F31" s="40"/>
      <c r="G31" s="41"/>
      <c r="H31" s="42"/>
      <c r="I31" s="43"/>
      <c r="J31" s="40"/>
      <c r="K31" s="43"/>
    </row>
    <row r="32" spans="3:11" ht="12" customHeight="1">
      <c r="C32" s="37" t="s">
        <v>74</v>
      </c>
      <c r="D32" s="44"/>
      <c r="E32" s="106"/>
      <c r="F32" s="40"/>
      <c r="G32" s="41"/>
      <c r="H32" s="42"/>
      <c r="I32" s="43"/>
      <c r="J32" s="40"/>
      <c r="K32" s="43"/>
    </row>
    <row r="33" spans="3:11" ht="12" customHeight="1">
      <c r="C33" s="172" t="s">
        <v>75</v>
      </c>
      <c r="E33" s="102">
        <v>12</v>
      </c>
      <c r="F33" s="40"/>
      <c r="G33" s="153">
        <v>-6.4666599638489738E-2</v>
      </c>
      <c r="H33" s="154"/>
      <c r="I33" s="153">
        <v>-0.12288311422593946</v>
      </c>
      <c r="J33" s="155" t="s">
        <v>29</v>
      </c>
      <c r="K33" s="153">
        <v>-5.5373793841661155E-2</v>
      </c>
    </row>
    <row r="34" spans="3:11" ht="12" customHeight="1">
      <c r="C34" s="172"/>
      <c r="E34" s="102"/>
      <c r="G34" s="153"/>
      <c r="H34" s="154"/>
      <c r="I34" s="153"/>
      <c r="J34" s="155"/>
      <c r="K34" s="153"/>
    </row>
    <row r="35" spans="3:11" ht="12" customHeight="1"/>
    <row r="36" spans="3:11" ht="12" customHeight="1"/>
    <row r="37" spans="3:11" ht="12" customHeight="1"/>
    <row r="38" spans="3:11" ht="12" customHeight="1">
      <c r="G38" s="153"/>
    </row>
    <row r="39" spans="3:11" ht="12" customHeight="1"/>
    <row r="40" spans="3:11" ht="12" customHeight="1">
      <c r="C40" s="2"/>
    </row>
    <row r="41" spans="3:11">
      <c r="C41" s="2"/>
      <c r="G41" s="156"/>
    </row>
    <row r="42" spans="3:11">
      <c r="C42" s="134"/>
    </row>
    <row r="45" spans="3:11">
      <c r="H45" s="23"/>
    </row>
    <row r="46" spans="3:11">
      <c r="H46" s="23"/>
    </row>
    <row r="47" spans="3:11">
      <c r="H47" s="23"/>
    </row>
    <row r="48" spans="3:11">
      <c r="H48" s="29"/>
    </row>
    <row r="49" spans="8:8">
      <c r="H49" s="23"/>
    </row>
    <row r="50" spans="8:8">
      <c r="H50" s="29"/>
    </row>
    <row r="51" spans="8:8">
      <c r="H51" s="29"/>
    </row>
    <row r="52" spans="8:8">
      <c r="H52" s="29"/>
    </row>
    <row r="53" spans="8:8">
      <c r="H53" s="29"/>
    </row>
    <row r="54" spans="8:8">
      <c r="H54" s="23"/>
    </row>
    <row r="55" spans="8:8">
      <c r="H55" s="23"/>
    </row>
    <row r="56" spans="8:8">
      <c r="H56" s="23"/>
    </row>
    <row r="57" spans="8:8">
      <c r="H57" s="23"/>
    </row>
    <row r="58" spans="8:8">
      <c r="H58" s="23"/>
    </row>
    <row r="59" spans="8:8">
      <c r="H59" s="23"/>
    </row>
    <row r="60" spans="8:8">
      <c r="H60" s="23"/>
    </row>
    <row r="61" spans="8:8">
      <c r="H61" s="34"/>
    </row>
    <row r="62" spans="8:8">
      <c r="H62" s="34"/>
    </row>
    <row r="63" spans="8:8">
      <c r="H63" s="29"/>
    </row>
    <row r="64" spans="8:8">
      <c r="H64" s="29"/>
    </row>
    <row r="65" spans="8:8">
      <c r="H65" s="29"/>
    </row>
    <row r="66" spans="8:8">
      <c r="H66" s="29"/>
    </row>
    <row r="67" spans="8:8">
      <c r="H67" s="34"/>
    </row>
  </sheetData>
  <mergeCells count="3">
    <mergeCell ref="G4:I4"/>
    <mergeCell ref="G5:I5"/>
    <mergeCell ref="C2:K2"/>
  </mergeCells>
  <pageMargins left="0.7" right="0.7" top="0.75" bottom="0.75" header="0.3" footer="0.3"/>
  <pageSetup paperSize="9" orientation="portrait" r:id="rId1"/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C1:K52"/>
  <sheetViews>
    <sheetView showGridLines="0" zoomScaleNormal="100" workbookViewId="0">
      <selection activeCell="K30" sqref="K30"/>
    </sheetView>
  </sheetViews>
  <sheetFormatPr defaultRowHeight="15"/>
  <cols>
    <col min="3" max="3" width="86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2" bestFit="1" customWidth="1"/>
    <col min="11" max="11" width="11.5703125" bestFit="1" customWidth="1"/>
    <col min="12" max="12" width="10.7109375" customWidth="1"/>
  </cols>
  <sheetData>
    <row r="1" spans="3:11" ht="12" customHeight="1"/>
    <row r="2" spans="3:11" ht="18.75" customHeight="1">
      <c r="C2" s="228" t="s">
        <v>76</v>
      </c>
      <c r="D2" s="228"/>
      <c r="E2" s="228"/>
      <c r="F2" s="228"/>
      <c r="G2" s="228"/>
      <c r="H2" s="228"/>
      <c r="I2" s="228"/>
      <c r="J2" s="228"/>
      <c r="K2" s="228"/>
    </row>
    <row r="3" spans="3:11" ht="12" customHeight="1" thickBot="1">
      <c r="C3" s="11"/>
      <c r="D3" s="11"/>
      <c r="E3" s="11"/>
      <c r="F3" s="12"/>
      <c r="G3" s="12"/>
      <c r="H3" s="17"/>
      <c r="I3" s="17"/>
      <c r="J3" s="113"/>
      <c r="K3" s="113"/>
    </row>
    <row r="4" spans="3:11" ht="18.75">
      <c r="C4" s="188"/>
      <c r="D4" s="188"/>
      <c r="E4" s="188"/>
      <c r="F4" s="171"/>
      <c r="G4" s="229" t="s">
        <v>1</v>
      </c>
      <c r="H4" s="229"/>
      <c r="I4" s="229"/>
      <c r="J4" s="111"/>
      <c r="K4" s="192" t="s">
        <v>55</v>
      </c>
    </row>
    <row r="5" spans="3:11" ht="12" customHeight="1">
      <c r="C5" s="16"/>
      <c r="D5" s="60"/>
      <c r="E5" s="16"/>
      <c r="F5" s="60"/>
      <c r="G5" s="63" t="s">
        <v>271</v>
      </c>
      <c r="H5" s="63"/>
      <c r="I5" s="63" t="s">
        <v>271</v>
      </c>
      <c r="J5" s="111"/>
      <c r="K5" s="63" t="s">
        <v>56</v>
      </c>
    </row>
    <row r="6" spans="3:11" ht="12" customHeight="1">
      <c r="C6" s="163" t="s">
        <v>57</v>
      </c>
      <c r="D6" s="60"/>
      <c r="E6" s="159" t="s">
        <v>58</v>
      </c>
      <c r="F6" s="60"/>
      <c r="G6" s="161">
        <v>2023</v>
      </c>
      <c r="H6" s="161"/>
      <c r="I6" s="161">
        <v>2022</v>
      </c>
      <c r="J6" s="212"/>
      <c r="K6" s="161">
        <v>2022</v>
      </c>
    </row>
    <row r="7" spans="3:11" ht="12" customHeight="1">
      <c r="C7" s="16"/>
      <c r="D7" s="60"/>
      <c r="E7" s="16"/>
      <c r="F7" s="60"/>
      <c r="G7" s="16"/>
      <c r="H7" s="60"/>
      <c r="I7" s="60"/>
      <c r="J7" s="111"/>
      <c r="K7" s="111"/>
    </row>
    <row r="8" spans="3:11" ht="12" customHeight="1">
      <c r="C8" s="83" t="s">
        <v>77</v>
      </c>
      <c r="D8" s="60"/>
      <c r="E8" s="107"/>
      <c r="F8" s="60"/>
      <c r="G8" s="61"/>
      <c r="H8" s="60"/>
      <c r="I8" s="60"/>
      <c r="J8" s="111"/>
      <c r="K8" s="111"/>
    </row>
    <row r="9" spans="3:11" ht="12" customHeight="1">
      <c r="C9" s="60" t="s">
        <v>78</v>
      </c>
      <c r="D9" s="60"/>
      <c r="E9" s="108">
        <v>11</v>
      </c>
      <c r="F9" s="60"/>
      <c r="G9" s="23">
        <v>154.1</v>
      </c>
      <c r="H9" s="112"/>
      <c r="I9" s="23">
        <v>163.9</v>
      </c>
      <c r="J9" s="111"/>
      <c r="K9" s="23">
        <v>363.8</v>
      </c>
    </row>
    <row r="10" spans="3:11" ht="12" customHeight="1">
      <c r="C10" s="60" t="s">
        <v>79</v>
      </c>
      <c r="D10" s="60"/>
      <c r="E10" s="108">
        <v>11</v>
      </c>
      <c r="F10" s="60"/>
      <c r="G10" s="23">
        <v>6.9</v>
      </c>
      <c r="H10" s="112"/>
      <c r="I10" s="23">
        <v>13.5</v>
      </c>
      <c r="J10" s="111"/>
      <c r="K10" s="23">
        <v>11.6</v>
      </c>
    </row>
    <row r="11" spans="3:11" ht="12" customHeight="1">
      <c r="C11" s="60" t="s">
        <v>80</v>
      </c>
      <c r="D11" s="60"/>
      <c r="E11" s="16"/>
      <c r="F11" s="60"/>
      <c r="G11" s="23">
        <v>177</v>
      </c>
      <c r="H11" s="112"/>
      <c r="I11" s="23">
        <v>122.6</v>
      </c>
      <c r="J11" s="111"/>
      <c r="K11" s="23">
        <v>169.4</v>
      </c>
    </row>
    <row r="12" spans="3:11" ht="12" customHeight="1">
      <c r="C12" s="60" t="s">
        <v>81</v>
      </c>
      <c r="D12" s="60"/>
      <c r="E12" s="16"/>
      <c r="F12" s="60"/>
      <c r="G12" s="23">
        <v>88.3</v>
      </c>
      <c r="H12" s="112"/>
      <c r="I12" s="23">
        <v>49.9</v>
      </c>
      <c r="J12" s="111"/>
      <c r="K12" s="23">
        <v>144.9</v>
      </c>
    </row>
    <row r="13" spans="3:11" ht="12" customHeight="1">
      <c r="C13" s="60" t="s">
        <v>43</v>
      </c>
      <c r="D13" s="60"/>
      <c r="E13" s="16"/>
      <c r="F13" s="60"/>
      <c r="G13" s="23">
        <v>68.099999999999994</v>
      </c>
      <c r="H13" s="112"/>
      <c r="I13" s="23">
        <v>53.5</v>
      </c>
      <c r="J13" s="111"/>
      <c r="K13" s="23">
        <v>61.7</v>
      </c>
    </row>
    <row r="14" spans="3:11" ht="12" customHeight="1">
      <c r="C14" s="62" t="s">
        <v>82</v>
      </c>
      <c r="D14" s="60"/>
      <c r="E14" s="16"/>
      <c r="F14" s="60"/>
      <c r="G14" s="32">
        <f>SUM(G9:G13)</f>
        <v>494.4</v>
      </c>
      <c r="H14" s="112"/>
      <c r="I14" s="32">
        <v>403.4</v>
      </c>
      <c r="J14" s="111"/>
      <c r="K14" s="32">
        <v>751.40000000000009</v>
      </c>
    </row>
    <row r="15" spans="3:11" ht="12" customHeight="1">
      <c r="C15" s="60" t="s">
        <v>83</v>
      </c>
      <c r="D15" s="60"/>
      <c r="E15" s="16">
        <v>9</v>
      </c>
      <c r="F15" s="60"/>
      <c r="G15" s="23">
        <v>751.9</v>
      </c>
      <c r="H15" s="112"/>
      <c r="I15" s="23">
        <v>776</v>
      </c>
      <c r="J15" s="111"/>
      <c r="K15" s="23">
        <v>740.4</v>
      </c>
    </row>
    <row r="16" spans="3:11" ht="12" customHeight="1">
      <c r="C16" s="60" t="s">
        <v>84</v>
      </c>
      <c r="D16" s="60"/>
      <c r="E16" s="16">
        <v>10</v>
      </c>
      <c r="F16" s="60"/>
      <c r="G16" s="23">
        <v>305.39999999999998</v>
      </c>
      <c r="H16" s="112"/>
      <c r="I16" s="23">
        <v>401</v>
      </c>
      <c r="J16" s="111"/>
      <c r="K16" s="23">
        <v>300.3</v>
      </c>
    </row>
    <row r="17" spans="3:11" ht="12" customHeight="1">
      <c r="C17" s="60" t="s">
        <v>79</v>
      </c>
      <c r="D17" s="60"/>
      <c r="E17" s="108">
        <v>11</v>
      </c>
      <c r="F17" s="60"/>
      <c r="G17" s="23">
        <v>57.3</v>
      </c>
      <c r="H17" s="112"/>
      <c r="I17" s="23">
        <v>59.2</v>
      </c>
      <c r="J17" s="111"/>
      <c r="K17" s="23">
        <v>59.2</v>
      </c>
    </row>
    <row r="18" spans="3:11" ht="12" customHeight="1">
      <c r="C18" s="60" t="s">
        <v>85</v>
      </c>
      <c r="D18" s="60"/>
      <c r="E18" s="16"/>
      <c r="F18" s="60"/>
      <c r="G18" s="23">
        <v>28.3</v>
      </c>
      <c r="H18" s="112"/>
      <c r="I18" s="23">
        <v>14.7</v>
      </c>
      <c r="J18" s="111"/>
      <c r="K18" s="23">
        <v>28.6</v>
      </c>
    </row>
    <row r="19" spans="3:11" ht="12" customHeight="1">
      <c r="C19" s="63" t="s">
        <v>86</v>
      </c>
      <c r="D19" s="60"/>
      <c r="E19" s="16"/>
      <c r="F19" s="60"/>
      <c r="G19" s="23">
        <v>73.5</v>
      </c>
      <c r="H19" s="112"/>
      <c r="I19" s="23">
        <v>83.1</v>
      </c>
      <c r="J19" s="111"/>
      <c r="K19" s="23">
        <v>73.400000000000006</v>
      </c>
    </row>
    <row r="20" spans="3:11">
      <c r="C20" s="62" t="s">
        <v>87</v>
      </c>
      <c r="D20" s="60"/>
      <c r="E20" s="16"/>
      <c r="F20" s="60"/>
      <c r="G20" s="32">
        <f>SUM(G15:G19)</f>
        <v>1216.3999999999999</v>
      </c>
      <c r="H20" s="112"/>
      <c r="I20" s="32">
        <v>1334</v>
      </c>
      <c r="J20" s="111"/>
      <c r="K20" s="32">
        <v>1201.9000000000001</v>
      </c>
    </row>
    <row r="21" spans="3:11" ht="12" customHeight="1">
      <c r="C21" s="62"/>
      <c r="D21" s="60"/>
      <c r="E21" s="16"/>
      <c r="F21" s="60"/>
      <c r="G21" s="23"/>
      <c r="H21" s="112"/>
      <c r="I21" s="23"/>
      <c r="J21" s="111"/>
      <c r="K21" s="23"/>
    </row>
    <row r="22" spans="3:11" ht="12" customHeight="1">
      <c r="C22" s="98" t="s">
        <v>88</v>
      </c>
      <c r="D22" s="64"/>
      <c r="E22" s="107"/>
      <c r="F22" s="64"/>
      <c r="G22" s="162">
        <f>+G20+G14</f>
        <v>1710.7999999999997</v>
      </c>
      <c r="H22" s="64"/>
      <c r="I22" s="162">
        <v>1737.4</v>
      </c>
      <c r="J22" s="111"/>
      <c r="K22" s="162">
        <v>1953.3000000000002</v>
      </c>
    </row>
    <row r="23" spans="3:11" ht="12" customHeight="1">
      <c r="C23" s="60"/>
      <c r="D23" s="60"/>
      <c r="E23" s="16"/>
      <c r="F23" s="60"/>
      <c r="G23" s="65"/>
      <c r="H23" s="112"/>
      <c r="I23" s="65"/>
      <c r="J23" s="111"/>
      <c r="K23" s="65"/>
    </row>
    <row r="24" spans="3:11" ht="12" customHeight="1">
      <c r="C24" s="64" t="s">
        <v>89</v>
      </c>
      <c r="D24" s="60"/>
      <c r="E24" s="16"/>
      <c r="F24" s="60"/>
      <c r="G24" s="29"/>
      <c r="H24" s="112"/>
      <c r="I24" s="29"/>
      <c r="J24" s="111"/>
      <c r="K24" s="29"/>
    </row>
    <row r="25" spans="3:11" ht="12" customHeight="1">
      <c r="C25" s="60" t="s">
        <v>90</v>
      </c>
      <c r="D25" s="60"/>
      <c r="E25" s="108">
        <v>11</v>
      </c>
      <c r="F25" s="60"/>
      <c r="G25" s="29">
        <v>185.2</v>
      </c>
      <c r="H25" s="112"/>
      <c r="I25" s="29">
        <v>209.8</v>
      </c>
      <c r="J25" s="111"/>
      <c r="K25" s="29">
        <v>367.1</v>
      </c>
    </row>
    <row r="26" spans="3:11" ht="12" customHeight="1">
      <c r="C26" s="60" t="s">
        <v>91</v>
      </c>
      <c r="D26" s="60"/>
      <c r="E26" s="108">
        <v>11</v>
      </c>
      <c r="F26" s="60"/>
      <c r="G26" s="29">
        <v>28.2</v>
      </c>
      <c r="H26" s="112"/>
      <c r="I26" s="29">
        <v>36</v>
      </c>
      <c r="J26" s="111"/>
      <c r="K26" s="29">
        <v>32.9</v>
      </c>
    </row>
    <row r="27" spans="3:11" ht="12" customHeight="1">
      <c r="C27" s="60" t="s">
        <v>44</v>
      </c>
      <c r="D27" s="60"/>
      <c r="E27" s="16"/>
      <c r="F27" s="60"/>
      <c r="G27" s="29">
        <v>65</v>
      </c>
      <c r="H27" s="112"/>
      <c r="I27" s="29">
        <v>31.6</v>
      </c>
      <c r="J27" s="111"/>
      <c r="K27" s="29">
        <v>45.6</v>
      </c>
    </row>
    <row r="28" spans="3:11" ht="12" customHeight="1">
      <c r="C28" s="60" t="s">
        <v>92</v>
      </c>
      <c r="D28" s="60"/>
      <c r="E28" s="16"/>
      <c r="F28" s="60"/>
      <c r="G28" s="29">
        <v>89.5</v>
      </c>
      <c r="H28" s="112"/>
      <c r="I28" s="29">
        <v>86.6</v>
      </c>
      <c r="J28" s="111"/>
      <c r="K28" s="29">
        <v>104.19999999999999</v>
      </c>
    </row>
    <row r="29" spans="3:11" ht="12" customHeight="1">
      <c r="C29" s="60" t="s">
        <v>45</v>
      </c>
      <c r="D29" s="60"/>
      <c r="E29" s="16"/>
      <c r="F29" s="60"/>
      <c r="G29" s="29">
        <v>213.1</v>
      </c>
      <c r="H29" s="112"/>
      <c r="I29" s="29">
        <v>130.69999999999999</v>
      </c>
      <c r="J29" s="111"/>
      <c r="K29" s="29">
        <v>154.4</v>
      </c>
    </row>
    <row r="30" spans="3:11" ht="12" customHeight="1">
      <c r="C30" s="60" t="s">
        <v>93</v>
      </c>
      <c r="D30" s="60"/>
      <c r="E30" s="16"/>
      <c r="F30" s="60"/>
      <c r="G30" s="23">
        <v>20.8</v>
      </c>
      <c r="H30" s="112"/>
      <c r="I30" s="23">
        <v>19.399999999999999</v>
      </c>
      <c r="J30" s="111"/>
      <c r="K30" s="23">
        <v>20.399999999999999</v>
      </c>
    </row>
    <row r="31" spans="3:11" ht="12" customHeight="1">
      <c r="C31" s="62" t="s">
        <v>94</v>
      </c>
      <c r="D31" s="60"/>
      <c r="E31" s="16"/>
      <c r="F31" s="60"/>
      <c r="G31" s="32">
        <f>SUM(G25:G30)</f>
        <v>601.79999999999995</v>
      </c>
      <c r="H31" s="112"/>
      <c r="I31" s="32">
        <v>514.1</v>
      </c>
      <c r="J31" s="111"/>
      <c r="K31" s="32">
        <v>724.59999999999991</v>
      </c>
    </row>
    <row r="32" spans="3:11" ht="12" customHeight="1">
      <c r="C32" s="60" t="s">
        <v>90</v>
      </c>
      <c r="D32" s="60"/>
      <c r="E32" s="108">
        <v>11</v>
      </c>
      <c r="F32" s="60"/>
      <c r="G32" s="29">
        <v>595.6</v>
      </c>
      <c r="H32" s="29"/>
      <c r="I32" s="29">
        <v>931</v>
      </c>
      <c r="J32" s="29"/>
      <c r="K32" s="29">
        <v>659.7</v>
      </c>
    </row>
    <row r="33" spans="3:11" ht="12" customHeight="1">
      <c r="C33" s="60" t="s">
        <v>91</v>
      </c>
      <c r="E33" s="108">
        <v>11</v>
      </c>
      <c r="G33" s="29">
        <v>56.7</v>
      </c>
      <c r="H33" s="29"/>
      <c r="I33" s="29">
        <v>70.5</v>
      </c>
      <c r="J33" s="29"/>
      <c r="K33" s="29">
        <v>54.3</v>
      </c>
    </row>
    <row r="34" spans="3:11" ht="12" customHeight="1">
      <c r="C34" s="60" t="s">
        <v>48</v>
      </c>
      <c r="D34" s="60"/>
      <c r="E34" s="16"/>
      <c r="F34" s="60"/>
      <c r="G34" s="29">
        <v>0.1</v>
      </c>
      <c r="H34" s="112"/>
      <c r="I34" s="29">
        <v>0.1</v>
      </c>
      <c r="J34" s="111"/>
      <c r="K34" s="29">
        <v>0.1</v>
      </c>
    </row>
    <row r="35" spans="3:11" ht="12" customHeight="1">
      <c r="C35" s="60" t="s">
        <v>95</v>
      </c>
      <c r="D35" s="60"/>
      <c r="E35" s="16"/>
      <c r="F35" s="60"/>
      <c r="G35" s="29">
        <v>4.8</v>
      </c>
      <c r="H35" s="112"/>
      <c r="I35" s="29">
        <v>10.6</v>
      </c>
      <c r="J35" s="111"/>
      <c r="K35" s="29">
        <v>4.3</v>
      </c>
    </row>
    <row r="36" spans="3:11" ht="12" customHeight="1">
      <c r="C36" s="62" t="s">
        <v>96</v>
      </c>
      <c r="D36" s="60"/>
      <c r="E36" s="16"/>
      <c r="F36" s="60"/>
      <c r="G36" s="32">
        <f>SUM(G32:G35)</f>
        <v>657.2</v>
      </c>
      <c r="H36" s="112"/>
      <c r="I36" s="32">
        <v>1012.2</v>
      </c>
      <c r="J36" s="111"/>
      <c r="K36" s="32">
        <v>718.4</v>
      </c>
    </row>
    <row r="37" spans="3:11" ht="12" customHeight="1">
      <c r="C37" s="60"/>
      <c r="D37" s="60"/>
      <c r="E37" s="16"/>
      <c r="F37" s="60"/>
      <c r="G37" s="23"/>
      <c r="H37" s="112"/>
      <c r="I37" s="23"/>
      <c r="J37" s="111"/>
      <c r="K37" s="23"/>
    </row>
    <row r="38" spans="3:11" ht="12" customHeight="1">
      <c r="C38" s="60" t="s">
        <v>97</v>
      </c>
      <c r="D38" s="60"/>
      <c r="E38" s="16"/>
      <c r="F38" s="60"/>
    </row>
    <row r="39" spans="3:11" ht="12" customHeight="1">
      <c r="C39" s="60" t="s">
        <v>98</v>
      </c>
      <c r="D39" s="60"/>
      <c r="E39" s="16"/>
      <c r="F39" s="60"/>
      <c r="G39" s="23">
        <v>313.2</v>
      </c>
      <c r="H39" s="112"/>
      <c r="I39" s="23">
        <v>158.90999999999997</v>
      </c>
      <c r="J39" s="111"/>
      <c r="K39" s="23">
        <v>313.24</v>
      </c>
    </row>
    <row r="40" spans="3:11" ht="12" customHeight="1">
      <c r="C40" s="60" t="s">
        <v>99</v>
      </c>
      <c r="D40" s="60"/>
      <c r="E40" s="16"/>
      <c r="F40" s="60"/>
      <c r="G40" s="23">
        <v>-0.1</v>
      </c>
      <c r="H40" s="112"/>
      <c r="I40" s="23">
        <v>0</v>
      </c>
      <c r="J40" s="111"/>
      <c r="K40" s="23">
        <v>-0.1</v>
      </c>
    </row>
    <row r="41" spans="3:11" ht="12" customHeight="1">
      <c r="C41" s="63" t="s">
        <v>49</v>
      </c>
      <c r="D41" s="60"/>
      <c r="E41" s="16"/>
      <c r="F41" s="60"/>
      <c r="G41" s="24">
        <v>1036.0400000000002</v>
      </c>
      <c r="H41" s="112"/>
      <c r="I41" s="24">
        <v>933.6</v>
      </c>
      <c r="J41" s="111"/>
      <c r="K41" s="24">
        <v>1035.8400000000001</v>
      </c>
    </row>
    <row r="42" spans="3:11" ht="12" customHeight="1">
      <c r="C42" s="60" t="s">
        <v>100</v>
      </c>
      <c r="D42" s="60"/>
      <c r="E42" s="16"/>
      <c r="F42" s="60"/>
      <c r="G42" s="23">
        <f>SUM(G39:G41)</f>
        <v>1349.14</v>
      </c>
      <c r="H42" s="112"/>
      <c r="I42" s="23">
        <v>1092.51</v>
      </c>
      <c r="J42" s="111"/>
      <c r="K42" s="23">
        <f>+K39+K40+K41</f>
        <v>1348.98</v>
      </c>
    </row>
    <row r="43" spans="3:11" ht="12" customHeight="1">
      <c r="C43" s="60" t="s">
        <v>101</v>
      </c>
      <c r="D43" s="60"/>
      <c r="E43" s="16"/>
      <c r="F43" s="60"/>
      <c r="G43" s="23">
        <v>-892.8</v>
      </c>
      <c r="H43" s="112"/>
      <c r="I43" s="23">
        <v>-877.00000000000011</v>
      </c>
      <c r="J43" s="111"/>
      <c r="K43" s="23">
        <v>-834.6</v>
      </c>
    </row>
    <row r="44" spans="3:11" ht="12" customHeight="1">
      <c r="C44" s="60" t="s">
        <v>50</v>
      </c>
      <c r="D44" s="60"/>
      <c r="E44" s="16"/>
      <c r="F44" s="60"/>
      <c r="G44" s="23">
        <v>-4.5</v>
      </c>
      <c r="H44" s="112"/>
      <c r="I44" s="23">
        <v>-4.4000000000000012</v>
      </c>
      <c r="J44" s="111"/>
      <c r="K44" s="23">
        <v>-4.1000000000000014</v>
      </c>
    </row>
    <row r="45" spans="3:11" ht="12" customHeight="1">
      <c r="C45" s="62" t="s">
        <v>102</v>
      </c>
      <c r="D45" s="60"/>
      <c r="E45" s="108"/>
      <c r="F45" s="60"/>
      <c r="G45" s="32">
        <f>SUM(G42:G44)</f>
        <v>451.84000000000015</v>
      </c>
      <c r="H45" s="60"/>
      <c r="I45" s="32">
        <v>211.10999999999987</v>
      </c>
      <c r="J45" s="111"/>
      <c r="K45" s="32">
        <v>510.28</v>
      </c>
    </row>
    <row r="46" spans="3:11" ht="12" customHeight="1">
      <c r="C46" s="98" t="s">
        <v>103</v>
      </c>
      <c r="D46" s="64"/>
      <c r="E46" s="107"/>
      <c r="F46" s="64"/>
      <c r="G46" s="162">
        <f>+G45+G36+G31</f>
        <v>1710.8400000000001</v>
      </c>
      <c r="H46" s="64"/>
      <c r="I46" s="162">
        <v>1737.4099999999999</v>
      </c>
      <c r="J46" s="111"/>
      <c r="K46" s="162">
        <v>1953.2800000000002</v>
      </c>
    </row>
    <row r="49" spans="3:3">
      <c r="C49" s="2"/>
    </row>
    <row r="50" spans="3:3">
      <c r="C50" s="2"/>
    </row>
    <row r="51" spans="3:3">
      <c r="C51" s="6"/>
    </row>
    <row r="52" spans="3:3">
      <c r="C52" s="2"/>
    </row>
  </sheetData>
  <mergeCells count="2">
    <mergeCell ref="C2:K2"/>
    <mergeCell ref="G4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P38"/>
  <sheetViews>
    <sheetView showGridLines="0" workbookViewId="0">
      <selection activeCell="K48" sqref="K48"/>
    </sheetView>
  </sheetViews>
  <sheetFormatPr defaultRowHeight="15"/>
  <cols>
    <col min="3" max="3" width="59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5" width="10.7109375" customWidth="1"/>
  </cols>
  <sheetData>
    <row r="1" spans="1:15" ht="12" customHeight="1"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8.75" customHeight="1">
      <c r="C2" s="228" t="s">
        <v>104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12" customHeight="1" thickBot="1">
      <c r="C3" s="11"/>
      <c r="D3" s="11"/>
      <c r="E3" s="11"/>
      <c r="F3" s="12"/>
      <c r="G3" s="12"/>
      <c r="H3" s="12"/>
      <c r="I3" s="12"/>
      <c r="J3" s="12"/>
      <c r="K3" s="12"/>
      <c r="L3" s="68"/>
      <c r="M3" s="68"/>
      <c r="N3" s="59"/>
      <c r="O3" s="59"/>
    </row>
    <row r="4" spans="1:15" ht="12" customHeight="1">
      <c r="C4" s="58"/>
      <c r="D4" s="58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2" customHeight="1">
      <c r="C5" s="58"/>
      <c r="D5" s="5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2" customHeight="1">
      <c r="C6" s="71" t="s">
        <v>278</v>
      </c>
      <c r="D6" s="7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2" customHeight="1">
      <c r="C7" s="72" t="s">
        <v>29</v>
      </c>
      <c r="D7" s="72"/>
      <c r="E7" s="230" t="s">
        <v>105</v>
      </c>
      <c r="F7" s="230"/>
      <c r="G7" s="230"/>
      <c r="H7" s="230"/>
      <c r="I7" s="230"/>
      <c r="J7" s="230"/>
      <c r="K7" s="230"/>
      <c r="L7" s="230"/>
      <c r="M7" s="230"/>
      <c r="N7" s="13"/>
      <c r="O7" s="13"/>
    </row>
    <row r="8" spans="1:15" ht="12" customHeight="1">
      <c r="C8" s="73"/>
      <c r="D8" s="73"/>
      <c r="E8" s="13" t="s">
        <v>106</v>
      </c>
      <c r="F8" s="74"/>
      <c r="G8" s="13" t="s">
        <v>107</v>
      </c>
      <c r="H8" s="74"/>
      <c r="I8" s="13" t="s">
        <v>108</v>
      </c>
      <c r="J8" s="13"/>
      <c r="K8" s="13"/>
      <c r="L8" s="13" t="s">
        <v>29</v>
      </c>
      <c r="M8" s="74" t="s">
        <v>109</v>
      </c>
      <c r="N8" s="74"/>
      <c r="O8" s="74"/>
    </row>
    <row r="9" spans="1:15" ht="12" customHeight="1">
      <c r="C9" s="73"/>
      <c r="D9" s="73"/>
      <c r="E9" s="74" t="s">
        <v>110</v>
      </c>
      <c r="F9" s="74"/>
      <c r="G9" s="13" t="s">
        <v>111</v>
      </c>
      <c r="H9" s="74"/>
      <c r="I9" s="13" t="s">
        <v>112</v>
      </c>
      <c r="J9" s="13"/>
      <c r="K9" s="13" t="s">
        <v>113</v>
      </c>
      <c r="L9" s="13" t="s">
        <v>29</v>
      </c>
      <c r="M9" s="74" t="s">
        <v>114</v>
      </c>
      <c r="N9" s="74"/>
      <c r="O9" s="74" t="s">
        <v>115</v>
      </c>
    </row>
    <row r="10" spans="1:15" ht="12" customHeight="1">
      <c r="C10" s="69" t="s">
        <v>116</v>
      </c>
      <c r="D10" s="73"/>
      <c r="E10" s="75" t="s">
        <v>117</v>
      </c>
      <c r="F10" s="76"/>
      <c r="G10" s="75" t="s">
        <v>117</v>
      </c>
      <c r="H10" s="76"/>
      <c r="I10" s="75" t="s">
        <v>110</v>
      </c>
      <c r="J10" s="76"/>
      <c r="K10" s="15" t="s">
        <v>118</v>
      </c>
      <c r="L10" s="76" t="s">
        <v>29</v>
      </c>
      <c r="M10" s="75" t="s">
        <v>119</v>
      </c>
      <c r="N10" s="76"/>
      <c r="O10" s="75" t="s">
        <v>120</v>
      </c>
    </row>
    <row r="11" spans="1:15" ht="12" customHeight="1">
      <c r="C11" s="52" t="s">
        <v>279</v>
      </c>
      <c r="D11" s="58"/>
      <c r="E11" s="80">
        <v>158.89999999999998</v>
      </c>
      <c r="F11" s="77"/>
      <c r="G11" s="80">
        <v>0</v>
      </c>
      <c r="H11" s="77"/>
      <c r="I11" s="80">
        <v>933.1</v>
      </c>
      <c r="J11" s="78"/>
      <c r="K11" s="80">
        <v>-840.2</v>
      </c>
      <c r="L11" s="78"/>
      <c r="M11" s="80">
        <v>-6.7</v>
      </c>
      <c r="N11" s="77"/>
      <c r="O11" s="80">
        <f t="shared" ref="O11:O18" si="0">SUM(E11:M11)</f>
        <v>245.09999999999997</v>
      </c>
    </row>
    <row r="12" spans="1:15" ht="12" customHeight="1">
      <c r="C12" s="49" t="s">
        <v>51</v>
      </c>
      <c r="E12" s="79">
        <v>0</v>
      </c>
      <c r="F12" s="79"/>
      <c r="G12" s="79">
        <v>0</v>
      </c>
      <c r="H12" s="79"/>
      <c r="I12" s="79">
        <v>0</v>
      </c>
      <c r="J12" s="79"/>
      <c r="K12" s="79">
        <v>-32.799999999999997</v>
      </c>
      <c r="L12" s="79"/>
      <c r="M12" s="79">
        <v>0</v>
      </c>
      <c r="N12" s="79"/>
      <c r="O12" s="79">
        <f t="shared" si="0"/>
        <v>-32.799999999999997</v>
      </c>
    </row>
    <row r="13" spans="1:15" ht="12" customHeight="1">
      <c r="A13" s="4"/>
      <c r="C13" s="49" t="s">
        <v>52</v>
      </c>
      <c r="E13" s="79">
        <v>0</v>
      </c>
      <c r="F13" s="79"/>
      <c r="G13" s="79">
        <v>0</v>
      </c>
      <c r="H13" s="79"/>
      <c r="I13" s="79">
        <v>0</v>
      </c>
      <c r="J13" s="79"/>
      <c r="K13" s="79">
        <v>38.400000000000006</v>
      </c>
      <c r="L13" s="79"/>
      <c r="M13" s="79">
        <v>2.6</v>
      </c>
      <c r="N13" s="79"/>
      <c r="O13" s="79">
        <f t="shared" si="0"/>
        <v>41.000000000000007</v>
      </c>
    </row>
    <row r="14" spans="1:15" ht="12" customHeight="1">
      <c r="A14" s="4"/>
      <c r="C14" s="49" t="s">
        <v>121</v>
      </c>
      <c r="E14" s="79">
        <v>7.74</v>
      </c>
      <c r="F14" s="79"/>
      <c r="G14" s="79">
        <v>0</v>
      </c>
      <c r="H14" s="79"/>
      <c r="I14" s="79">
        <v>7.04</v>
      </c>
      <c r="J14" s="79"/>
      <c r="K14" s="79">
        <v>0</v>
      </c>
      <c r="L14" s="79"/>
      <c r="M14" s="79">
        <v>0</v>
      </c>
      <c r="N14" s="79"/>
      <c r="O14" s="79">
        <f t="shared" si="0"/>
        <v>14.780000000000001</v>
      </c>
    </row>
    <row r="15" spans="1:15" ht="12" customHeight="1">
      <c r="A15" s="4"/>
      <c r="C15" s="49" t="s">
        <v>53</v>
      </c>
      <c r="E15" s="79">
        <v>0</v>
      </c>
      <c r="F15" s="79"/>
      <c r="G15" s="79">
        <v>0</v>
      </c>
      <c r="H15" s="79"/>
      <c r="I15" s="79">
        <v>1.2</v>
      </c>
      <c r="J15" s="79"/>
      <c r="K15" s="79">
        <v>0</v>
      </c>
      <c r="L15" s="79"/>
      <c r="M15" s="79">
        <v>0</v>
      </c>
      <c r="N15" s="79"/>
      <c r="O15" s="79">
        <f t="shared" si="0"/>
        <v>1.2</v>
      </c>
    </row>
    <row r="16" spans="1:15" ht="12" customHeight="1">
      <c r="A16" s="4"/>
      <c r="C16" s="49" t="s">
        <v>122</v>
      </c>
      <c r="E16" s="79">
        <v>146.60000000000002</v>
      </c>
      <c r="F16" s="79"/>
      <c r="G16" s="79">
        <v>0</v>
      </c>
      <c r="H16" s="79"/>
      <c r="I16" s="79">
        <v>94.800000000000011</v>
      </c>
      <c r="J16" s="79"/>
      <c r="K16" s="79">
        <v>0</v>
      </c>
      <c r="L16" s="79"/>
      <c r="M16" s="79">
        <v>0</v>
      </c>
      <c r="N16" s="79"/>
      <c r="O16" s="79">
        <f t="shared" si="0"/>
        <v>241.40000000000003</v>
      </c>
    </row>
    <row r="17" spans="1:16" ht="12" customHeight="1">
      <c r="A17" s="4"/>
      <c r="C17" s="49" t="s">
        <v>123</v>
      </c>
      <c r="E17" s="79">
        <v>0</v>
      </c>
      <c r="F17" s="79"/>
      <c r="G17" s="79">
        <v>-0.2</v>
      </c>
      <c r="H17" s="79"/>
      <c r="I17" s="79">
        <v>-0.2</v>
      </c>
      <c r="J17" s="79"/>
      <c r="K17" s="79">
        <v>0</v>
      </c>
      <c r="L17" s="79"/>
      <c r="M17" s="79">
        <v>0</v>
      </c>
      <c r="N17" s="79"/>
      <c r="O17" s="79">
        <f t="shared" si="0"/>
        <v>-0.4</v>
      </c>
    </row>
    <row r="18" spans="1:16" ht="12" customHeight="1">
      <c r="A18" s="4"/>
      <c r="C18" s="49" t="s">
        <v>124</v>
      </c>
      <c r="E18" s="79">
        <v>0</v>
      </c>
      <c r="F18" s="79"/>
      <c r="G18" s="79">
        <v>0.1</v>
      </c>
      <c r="H18" s="79"/>
      <c r="I18" s="79">
        <v>-0.1</v>
      </c>
      <c r="J18" s="79"/>
      <c r="K18" s="79">
        <v>0</v>
      </c>
      <c r="L18" s="79"/>
      <c r="M18" s="79">
        <v>0</v>
      </c>
      <c r="N18" s="79"/>
      <c r="O18" s="79">
        <f t="shared" si="0"/>
        <v>0</v>
      </c>
    </row>
    <row r="19" spans="1:16">
      <c r="A19" s="4"/>
      <c r="C19" s="52" t="s">
        <v>280</v>
      </c>
      <c r="D19" s="58"/>
      <c r="E19" s="80">
        <f>SUM(E11:E18)</f>
        <v>313.24</v>
      </c>
      <c r="F19" s="80"/>
      <c r="G19" s="80">
        <f>SUM(G11:G18)</f>
        <v>-0.1</v>
      </c>
      <c r="H19" s="80"/>
      <c r="I19" s="80">
        <f>SUM(I11:I18)</f>
        <v>1035.8400000000001</v>
      </c>
      <c r="J19" s="80"/>
      <c r="K19" s="80">
        <f>SUM(K11:K18)</f>
        <v>-834.6</v>
      </c>
      <c r="L19" s="80"/>
      <c r="M19" s="80">
        <f>SUM(M11:M18)</f>
        <v>-4.0999999999999996</v>
      </c>
      <c r="N19" s="80"/>
      <c r="O19" s="80">
        <f>SUM(O11:O18)</f>
        <v>510.28</v>
      </c>
    </row>
    <row r="20" spans="1:16" ht="14.25" customHeight="1">
      <c r="A20" s="4"/>
      <c r="C20" s="49" t="s">
        <v>51</v>
      </c>
      <c r="D20" s="67"/>
      <c r="E20" s="79">
        <v>0</v>
      </c>
      <c r="F20" s="79"/>
      <c r="G20" s="79">
        <v>0</v>
      </c>
      <c r="H20" s="79"/>
      <c r="I20" s="79">
        <v>0</v>
      </c>
      <c r="J20" s="79"/>
      <c r="K20" s="79">
        <v>-58.8</v>
      </c>
      <c r="L20" s="79"/>
      <c r="M20" s="79">
        <v>0</v>
      </c>
      <c r="N20" s="79"/>
      <c r="O20" s="79">
        <f t="shared" ref="O20:O21" si="1">SUM(E20:M20)</f>
        <v>-58.8</v>
      </c>
    </row>
    <row r="21" spans="1:16" ht="14.25" customHeight="1">
      <c r="A21" s="4"/>
      <c r="C21" s="49" t="s">
        <v>52</v>
      </c>
      <c r="D21" s="67"/>
      <c r="E21" s="79">
        <v>0</v>
      </c>
      <c r="F21" s="79"/>
      <c r="G21" s="79">
        <v>0</v>
      </c>
      <c r="H21" s="79"/>
      <c r="I21" s="79">
        <v>0</v>
      </c>
      <c r="J21" s="79"/>
      <c r="K21" s="79">
        <v>0.56000000000000005</v>
      </c>
      <c r="L21" s="79"/>
      <c r="M21" s="79">
        <v>-0.4</v>
      </c>
      <c r="N21" s="79"/>
      <c r="O21" s="79">
        <f t="shared" si="1"/>
        <v>0.16000000000000003</v>
      </c>
    </row>
    <row r="22" spans="1:16" ht="14.25" customHeight="1">
      <c r="A22" s="4"/>
      <c r="C22" s="49" t="s">
        <v>53</v>
      </c>
      <c r="E22" s="79">
        <v>0</v>
      </c>
      <c r="F22" s="79"/>
      <c r="G22" s="79">
        <v>0</v>
      </c>
      <c r="H22" s="79"/>
      <c r="I22" s="79">
        <v>0.5</v>
      </c>
      <c r="J22" s="79"/>
      <c r="K22" s="79">
        <v>0</v>
      </c>
      <c r="L22" s="79"/>
      <c r="M22" s="79">
        <v>0</v>
      </c>
      <c r="N22" s="79"/>
      <c r="O22" s="79">
        <f t="shared" ref="O22" si="2">SUM(E22:M22)</f>
        <v>0.5</v>
      </c>
    </row>
    <row r="23" spans="1:16" ht="14.25" customHeight="1">
      <c r="A23" s="4"/>
      <c r="C23" s="49" t="s">
        <v>125</v>
      </c>
      <c r="E23" s="79">
        <v>0</v>
      </c>
      <c r="F23" s="79"/>
      <c r="G23" s="79">
        <v>0</v>
      </c>
      <c r="H23" s="79"/>
      <c r="I23" s="79">
        <v>-0.3</v>
      </c>
      <c r="J23" s="79"/>
      <c r="K23" s="79">
        <v>0</v>
      </c>
      <c r="L23" s="79"/>
      <c r="M23" s="79">
        <v>0</v>
      </c>
      <c r="N23" s="79"/>
      <c r="O23" s="79">
        <f t="shared" ref="O23" si="3">SUM(E23:M23)</f>
        <v>-0.3</v>
      </c>
    </row>
    <row r="24" spans="1:16" ht="12" customHeight="1">
      <c r="C24" s="52" t="s">
        <v>281</v>
      </c>
      <c r="E24" s="80">
        <f>SUM(E19:E23)</f>
        <v>313.24</v>
      </c>
      <c r="F24" s="80"/>
      <c r="G24" s="80">
        <f>SUM(G19:G23)</f>
        <v>-0.1</v>
      </c>
      <c r="H24" s="80"/>
      <c r="I24" s="80">
        <f>SUM(I19:I23)</f>
        <v>1036.0400000000002</v>
      </c>
      <c r="J24" s="80"/>
      <c r="K24" s="80">
        <f>SUM(K19:K23)</f>
        <v>-892.84</v>
      </c>
      <c r="L24" s="80"/>
      <c r="M24" s="80">
        <f>SUM(M19:M23)</f>
        <v>-4.5</v>
      </c>
      <c r="N24" s="80"/>
      <c r="O24" s="80">
        <f>SUM(O19:O23)</f>
        <v>451.84</v>
      </c>
    </row>
    <row r="25" spans="1:16" ht="12" customHeight="1">
      <c r="C25" s="49"/>
    </row>
    <row r="26" spans="1:16" ht="12" customHeight="1"/>
    <row r="27" spans="1:16" ht="12" customHeight="1">
      <c r="C27" s="71" t="s">
        <v>282</v>
      </c>
      <c r="D27" s="70"/>
      <c r="E27" s="70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2" customHeight="1">
      <c r="C28" s="72" t="s">
        <v>29</v>
      </c>
      <c r="D28" s="72"/>
      <c r="E28" s="230" t="s">
        <v>105</v>
      </c>
      <c r="F28" s="230"/>
      <c r="G28" s="230"/>
      <c r="H28" s="230"/>
      <c r="I28" s="230"/>
      <c r="J28" s="230"/>
      <c r="K28" s="230"/>
      <c r="L28" s="230"/>
      <c r="M28" s="230"/>
      <c r="N28" s="13"/>
      <c r="O28" s="13"/>
    </row>
    <row r="29" spans="1:16" ht="12" customHeight="1">
      <c r="C29" s="73"/>
      <c r="D29" s="73"/>
      <c r="E29" s="13" t="s">
        <v>106</v>
      </c>
      <c r="F29" s="74"/>
      <c r="G29" s="13" t="s">
        <v>107</v>
      </c>
      <c r="H29" s="74"/>
      <c r="I29" s="13" t="s">
        <v>108</v>
      </c>
      <c r="J29" s="13"/>
      <c r="K29" s="13"/>
      <c r="L29" s="13" t="s">
        <v>29</v>
      </c>
      <c r="M29" s="74" t="s">
        <v>109</v>
      </c>
      <c r="N29" s="74"/>
      <c r="O29" s="74"/>
    </row>
    <row r="30" spans="1:16" ht="12" customHeight="1">
      <c r="C30" s="73"/>
      <c r="D30" s="73"/>
      <c r="E30" s="74" t="s">
        <v>110</v>
      </c>
      <c r="F30" s="74"/>
      <c r="G30" s="13" t="s">
        <v>111</v>
      </c>
      <c r="H30" s="74"/>
      <c r="I30" s="13" t="s">
        <v>112</v>
      </c>
      <c r="J30" s="13"/>
      <c r="K30" s="13" t="s">
        <v>113</v>
      </c>
      <c r="L30" s="13" t="s">
        <v>29</v>
      </c>
      <c r="M30" s="74" t="s">
        <v>114</v>
      </c>
      <c r="N30" s="74"/>
      <c r="O30" s="74" t="s">
        <v>115</v>
      </c>
    </row>
    <row r="31" spans="1:16" ht="12" customHeight="1">
      <c r="C31" s="69" t="s">
        <v>116</v>
      </c>
      <c r="D31" s="73"/>
      <c r="E31" s="75" t="s">
        <v>117</v>
      </c>
      <c r="F31" s="76"/>
      <c r="G31" s="75" t="s">
        <v>117</v>
      </c>
      <c r="H31" s="76"/>
      <c r="I31" s="75" t="s">
        <v>110</v>
      </c>
      <c r="J31" s="76"/>
      <c r="K31" s="15" t="s">
        <v>118</v>
      </c>
      <c r="L31" s="76" t="s">
        <v>29</v>
      </c>
      <c r="M31" s="75" t="s">
        <v>119</v>
      </c>
      <c r="N31" s="76"/>
      <c r="O31" s="75" t="s">
        <v>120</v>
      </c>
    </row>
    <row r="32" spans="1:16" ht="12" customHeight="1">
      <c r="C32" s="52" t="str">
        <f>+C11</f>
        <v>Balance as of January 1, 2022</v>
      </c>
      <c r="D32" s="58"/>
      <c r="E32" s="80">
        <f>+E11</f>
        <v>158.89999999999998</v>
      </c>
      <c r="F32" s="78">
        <v>0</v>
      </c>
      <c r="G32" s="80">
        <v>0</v>
      </c>
      <c r="H32" s="78"/>
      <c r="I32" s="80">
        <f>+I11</f>
        <v>933.1</v>
      </c>
      <c r="J32" s="78">
        <v>0</v>
      </c>
      <c r="K32" s="80">
        <f>+K11</f>
        <v>-840.2</v>
      </c>
      <c r="L32" s="78">
        <v>0</v>
      </c>
      <c r="M32" s="80">
        <f>+M11</f>
        <v>-6.7</v>
      </c>
      <c r="N32" s="77"/>
      <c r="O32" s="80">
        <f t="shared" ref="O32:O36" si="4">SUM(E32:N32)</f>
        <v>245.09999999999997</v>
      </c>
    </row>
    <row r="33" spans="3:16" ht="12" customHeight="1">
      <c r="C33" s="49" t="s">
        <v>51</v>
      </c>
      <c r="E33" s="79">
        <v>0</v>
      </c>
      <c r="F33" s="79"/>
      <c r="G33" s="79">
        <v>0</v>
      </c>
      <c r="H33" s="79"/>
      <c r="I33" s="79">
        <v>0</v>
      </c>
      <c r="J33" s="79"/>
      <c r="K33" s="79">
        <v>-49.2</v>
      </c>
      <c r="L33" s="79"/>
      <c r="M33" s="79">
        <v>0</v>
      </c>
      <c r="N33" s="79"/>
      <c r="O33" s="79">
        <f t="shared" si="4"/>
        <v>-49.2</v>
      </c>
    </row>
    <row r="34" spans="3:16" ht="12" customHeight="1">
      <c r="C34" s="49" t="s">
        <v>52</v>
      </c>
      <c r="E34" s="79">
        <v>0</v>
      </c>
      <c r="F34" s="79"/>
      <c r="G34" s="79">
        <v>0</v>
      </c>
      <c r="H34" s="79"/>
      <c r="I34" s="79">
        <v>0</v>
      </c>
      <c r="J34" s="79"/>
      <c r="K34" s="79">
        <v>12.4</v>
      </c>
      <c r="L34" s="79"/>
      <c r="M34" s="79">
        <v>2.2999999999999998</v>
      </c>
      <c r="N34" s="79"/>
      <c r="O34" s="79">
        <f t="shared" si="4"/>
        <v>14.7</v>
      </c>
    </row>
    <row r="35" spans="3:16" ht="12" customHeight="1">
      <c r="C35" s="49" t="s">
        <v>126</v>
      </c>
      <c r="E35" s="79">
        <v>0.01</v>
      </c>
      <c r="F35" s="79"/>
      <c r="G35" s="79">
        <v>0</v>
      </c>
      <c r="H35" s="79"/>
      <c r="I35" s="79">
        <v>0</v>
      </c>
      <c r="J35" s="79"/>
      <c r="K35" s="79">
        <v>0</v>
      </c>
      <c r="L35" s="79"/>
      <c r="M35" s="79">
        <v>0</v>
      </c>
      <c r="N35" s="79"/>
      <c r="O35" s="79">
        <f t="shared" si="4"/>
        <v>0.01</v>
      </c>
    </row>
    <row r="36" spans="3:16" ht="12" customHeight="1">
      <c r="C36" s="49" t="s">
        <v>53</v>
      </c>
      <c r="E36" s="79">
        <v>0</v>
      </c>
      <c r="F36" s="79"/>
      <c r="G36" s="79">
        <v>0</v>
      </c>
      <c r="H36" s="79"/>
      <c r="I36" s="79">
        <v>0.5</v>
      </c>
      <c r="J36" s="79" t="s">
        <v>29</v>
      </c>
      <c r="K36" s="79">
        <v>0</v>
      </c>
      <c r="L36" s="79"/>
      <c r="M36" s="79">
        <v>0</v>
      </c>
      <c r="N36" s="79"/>
      <c r="O36" s="79">
        <f t="shared" si="4"/>
        <v>0.5</v>
      </c>
    </row>
    <row r="37" spans="3:16" ht="12" customHeight="1">
      <c r="C37" s="52" t="s">
        <v>283</v>
      </c>
      <c r="D37" s="58"/>
      <c r="E37" s="80">
        <f>SUM(E32:E36)</f>
        <v>158.90999999999997</v>
      </c>
      <c r="F37" s="80"/>
      <c r="G37" s="80">
        <f>SUM(G32:G36)</f>
        <v>0</v>
      </c>
      <c r="H37" s="80"/>
      <c r="I37" s="80">
        <f>SUM(I32:I36)</f>
        <v>933.6</v>
      </c>
      <c r="J37" s="80"/>
      <c r="K37" s="80">
        <f>SUM(K32:K36)</f>
        <v>-877.00000000000011</v>
      </c>
      <c r="L37" s="80"/>
      <c r="M37" s="80">
        <f>SUM(M32:M36)</f>
        <v>-4.4000000000000004</v>
      </c>
      <c r="N37" s="80"/>
      <c r="O37" s="80">
        <f>SUM(O32:O36)</f>
        <v>211.10999999999996</v>
      </c>
      <c r="P37" s="77"/>
    </row>
    <row r="38" spans="3:16" ht="12" customHeight="1"/>
  </sheetData>
  <mergeCells count="3">
    <mergeCell ref="C2:O2"/>
    <mergeCell ref="E7:M7"/>
    <mergeCell ref="E28:M28"/>
  </mergeCells>
  <pageMargins left="0.7" right="0.7" top="0.75" bottom="0.75" header="0.3" footer="0.3"/>
  <pageSetup paperSize="9" orientation="portrait" r:id="rId1"/>
  <ignoredErrors>
    <ignoredError sqref="O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J37"/>
  <sheetViews>
    <sheetView showGridLines="0" zoomScaleNormal="100" workbookViewId="0">
      <selection activeCell="L12" sqref="L12"/>
    </sheetView>
  </sheetViews>
  <sheetFormatPr defaultRowHeight="15"/>
  <cols>
    <col min="3" max="3" width="92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1.5703125" bestFit="1" customWidth="1"/>
  </cols>
  <sheetData>
    <row r="1" spans="1:9" ht="12" customHeight="1">
      <c r="A1" s="126"/>
    </row>
    <row r="2" spans="1:9" ht="18.75" customHeight="1">
      <c r="A2" s="126"/>
      <c r="C2" s="228" t="s">
        <v>127</v>
      </c>
      <c r="D2" s="228"/>
      <c r="E2" s="228"/>
      <c r="F2" s="228"/>
      <c r="G2" s="228"/>
      <c r="H2" s="228"/>
      <c r="I2" s="228"/>
    </row>
    <row r="3" spans="1:9" ht="12" customHeight="1" thickBot="1">
      <c r="C3" s="10"/>
      <c r="D3" s="10"/>
      <c r="E3" s="10"/>
      <c r="F3" s="10"/>
      <c r="G3" s="10"/>
      <c r="H3" s="10"/>
      <c r="I3" s="10"/>
    </row>
    <row r="4" spans="1:9" ht="12" customHeight="1">
      <c r="C4" s="13"/>
      <c r="D4" s="13"/>
      <c r="E4" s="231" t="s">
        <v>1</v>
      </c>
      <c r="F4" s="231"/>
      <c r="G4" s="231"/>
      <c r="H4" s="13"/>
      <c r="I4" s="4" t="s">
        <v>55</v>
      </c>
    </row>
    <row r="5" spans="1:9" ht="12" customHeight="1">
      <c r="C5" s="13"/>
      <c r="D5" s="14"/>
      <c r="E5" s="227" t="s">
        <v>271</v>
      </c>
      <c r="F5" s="227"/>
      <c r="G5" s="227"/>
      <c r="H5" s="14"/>
      <c r="I5" s="48" t="s">
        <v>56</v>
      </c>
    </row>
    <row r="6" spans="1:9" ht="12" customHeight="1">
      <c r="C6" s="160" t="s">
        <v>57</v>
      </c>
      <c r="D6" s="16"/>
      <c r="E6" s="190">
        <v>2023</v>
      </c>
      <c r="F6" s="190"/>
      <c r="G6" s="190">
        <v>2022</v>
      </c>
      <c r="H6" s="191"/>
      <c r="I6" s="189">
        <v>2022</v>
      </c>
    </row>
    <row r="7" spans="1:9" ht="12" customHeight="1">
      <c r="C7" s="123" t="s">
        <v>128</v>
      </c>
      <c r="E7" s="79">
        <f>+'IS and OCI'!G22</f>
        <v>-53.599999999999994</v>
      </c>
      <c r="F7" s="79"/>
      <c r="G7" s="79">
        <v>-44.237890160000013</v>
      </c>
      <c r="H7" s="79"/>
      <c r="I7" s="79">
        <v>-6.7043735600000876</v>
      </c>
    </row>
    <row r="8" spans="1:9" ht="12" customHeight="1">
      <c r="C8" s="124" t="s">
        <v>129</v>
      </c>
      <c r="E8" s="79">
        <v>58.5</v>
      </c>
      <c r="F8" s="79"/>
      <c r="G8" s="79">
        <v>72.400000000000006</v>
      </c>
      <c r="H8" s="79"/>
      <c r="I8" s="79">
        <v>354.20000000000005</v>
      </c>
    </row>
    <row r="9" spans="1:9" ht="12" customHeight="1">
      <c r="C9" s="124" t="s">
        <v>130</v>
      </c>
      <c r="E9" s="79">
        <f>ROUND(-'IS and OCI'!G19,1)</f>
        <v>-0.4</v>
      </c>
      <c r="F9" s="79"/>
      <c r="G9" s="79">
        <v>0.2</v>
      </c>
      <c r="H9" s="79"/>
      <c r="I9" s="79">
        <v>4.9000000000000004</v>
      </c>
    </row>
    <row r="10" spans="1:9" ht="12" customHeight="1">
      <c r="C10" s="124" t="s">
        <v>66</v>
      </c>
      <c r="E10" s="79">
        <f>ROUND(-'IS and OCI'!G20,1)</f>
        <v>30.7</v>
      </c>
      <c r="F10" s="79"/>
      <c r="G10" s="79">
        <v>24.8</v>
      </c>
      <c r="H10" s="79"/>
      <c r="I10" s="79">
        <v>110.30000000000001</v>
      </c>
    </row>
    <row r="11" spans="1:9" ht="12" customHeight="1">
      <c r="C11" s="124" t="s">
        <v>131</v>
      </c>
      <c r="E11" s="79">
        <v>0</v>
      </c>
      <c r="F11" s="79"/>
      <c r="G11" s="79">
        <v>0</v>
      </c>
      <c r="H11" s="79"/>
      <c r="I11" s="79">
        <v>-1</v>
      </c>
    </row>
    <row r="12" spans="1:9" ht="12" customHeight="1">
      <c r="C12" s="124" t="s">
        <v>132</v>
      </c>
      <c r="E12" s="79">
        <v>-4.8</v>
      </c>
      <c r="F12" s="79"/>
      <c r="G12" s="79">
        <v>-2.2999999999999998</v>
      </c>
      <c r="H12" s="79"/>
      <c r="I12" s="79">
        <v>-22.5</v>
      </c>
    </row>
    <row r="13" spans="1:9" ht="12" customHeight="1">
      <c r="C13" s="124" t="s">
        <v>133</v>
      </c>
      <c r="E13" s="79">
        <v>11.8</v>
      </c>
      <c r="F13" s="79"/>
      <c r="G13" s="79">
        <v>-0.5</v>
      </c>
      <c r="H13" s="79"/>
      <c r="I13" s="79">
        <v>6.6</v>
      </c>
    </row>
    <row r="14" spans="1:9" ht="12" customHeight="1">
      <c r="C14" s="124" t="s">
        <v>134</v>
      </c>
      <c r="E14" s="79">
        <v>49</v>
      </c>
      <c r="F14" s="79"/>
      <c r="G14" s="79">
        <v>18.100000000000001</v>
      </c>
      <c r="H14" s="79"/>
      <c r="I14" s="79">
        <v>-124.70000000000002</v>
      </c>
    </row>
    <row r="15" spans="1:9" ht="12" customHeight="1">
      <c r="C15" s="124" t="s">
        <v>135</v>
      </c>
      <c r="E15" s="79">
        <v>58.7</v>
      </c>
      <c r="F15" s="79"/>
      <c r="G15" s="79">
        <v>7.3</v>
      </c>
      <c r="H15" s="79"/>
      <c r="I15" s="79">
        <v>31</v>
      </c>
    </row>
    <row r="16" spans="1:9" ht="12" customHeight="1">
      <c r="C16" s="124" t="s">
        <v>136</v>
      </c>
      <c r="E16" s="79">
        <v>5.3</v>
      </c>
      <c r="F16" s="79"/>
      <c r="G16" s="79">
        <v>-15.2</v>
      </c>
      <c r="H16" s="79"/>
      <c r="I16" s="79">
        <v>1.1999999999999993</v>
      </c>
    </row>
    <row r="17" spans="3:10" ht="12" customHeight="1">
      <c r="C17" s="124" t="s">
        <v>137</v>
      </c>
      <c r="E17" s="79">
        <v>-20</v>
      </c>
      <c r="F17" s="79"/>
      <c r="G17" s="79">
        <v>12.9</v>
      </c>
      <c r="H17" s="79"/>
      <c r="I17" s="79">
        <v>29.1</v>
      </c>
    </row>
    <row r="18" spans="3:10" ht="12" customHeight="1">
      <c r="C18" s="124" t="s">
        <v>138</v>
      </c>
      <c r="E18" s="79">
        <v>-0.8</v>
      </c>
      <c r="F18" s="79"/>
      <c r="G18" s="79">
        <v>-10.1</v>
      </c>
      <c r="H18" s="79"/>
      <c r="I18" s="79">
        <v>-11.1</v>
      </c>
    </row>
    <row r="19" spans="3:10" ht="12" customHeight="1">
      <c r="C19" s="125" t="s">
        <v>139</v>
      </c>
      <c r="E19" s="80">
        <f>ROUND(SUM(E7:E18),1)</f>
        <v>134.4</v>
      </c>
      <c r="F19" s="79"/>
      <c r="G19" s="80">
        <v>63.362109839999995</v>
      </c>
      <c r="H19" s="79"/>
      <c r="I19" s="80">
        <v>371.29562643999992</v>
      </c>
    </row>
    <row r="20" spans="3:10" ht="12" customHeight="1">
      <c r="C20" s="124" t="s">
        <v>140</v>
      </c>
      <c r="E20" s="79">
        <v>-34.9</v>
      </c>
      <c r="F20" s="79"/>
      <c r="G20" s="79">
        <v>-21.5</v>
      </c>
      <c r="H20" s="79"/>
      <c r="I20" s="79">
        <v>-106.4</v>
      </c>
    </row>
    <row r="21" spans="3:10" ht="12" customHeight="1">
      <c r="C21" s="124" t="s">
        <v>12</v>
      </c>
      <c r="E21" s="79">
        <v>-20.100000000000001</v>
      </c>
      <c r="F21" s="79"/>
      <c r="G21" s="79">
        <v>-15.8</v>
      </c>
      <c r="H21" s="79"/>
      <c r="I21" s="79">
        <v>-48.6</v>
      </c>
    </row>
    <row r="22" spans="3:10" ht="12" customHeight="1">
      <c r="C22" s="124" t="s">
        <v>141</v>
      </c>
      <c r="E22" s="79">
        <f>-2.8-0.1</f>
        <v>-2.9</v>
      </c>
      <c r="F22" s="79"/>
      <c r="G22" s="79">
        <v>-2.4</v>
      </c>
      <c r="H22" s="79"/>
      <c r="I22" s="79">
        <v>-9.8000000000000007</v>
      </c>
    </row>
    <row r="23" spans="3:10" ht="12" customHeight="1">
      <c r="C23" s="124" t="s">
        <v>142</v>
      </c>
      <c r="E23" s="79">
        <v>0</v>
      </c>
      <c r="F23" s="79"/>
      <c r="G23" s="79">
        <v>0</v>
      </c>
      <c r="H23" s="79"/>
      <c r="I23" s="79">
        <v>1.8</v>
      </c>
    </row>
    <row r="24" spans="3:10" ht="12" customHeight="1">
      <c r="C24" s="49" t="s">
        <v>143</v>
      </c>
      <c r="E24" s="79">
        <v>0</v>
      </c>
      <c r="F24" s="79"/>
      <c r="G24" s="79">
        <v>0</v>
      </c>
      <c r="H24" s="79"/>
      <c r="I24" s="79">
        <v>1.2</v>
      </c>
    </row>
    <row r="25" spans="3:10" ht="12" customHeight="1">
      <c r="C25" s="125" t="s">
        <v>144</v>
      </c>
      <c r="E25" s="80">
        <f>ROUND(SUM(E20:E24),1)</f>
        <v>-57.9</v>
      </c>
      <c r="F25" s="79"/>
      <c r="G25" s="80">
        <v>-39.699999999999996</v>
      </c>
      <c r="H25" s="79"/>
      <c r="I25" s="80">
        <v>-161.80000000000001</v>
      </c>
    </row>
    <row r="26" spans="3:10" ht="12" customHeight="1">
      <c r="C26" s="124" t="s">
        <v>145</v>
      </c>
      <c r="E26" s="79">
        <v>-25.7</v>
      </c>
      <c r="F26" s="79"/>
      <c r="G26" s="79">
        <v>-19.899999999999999</v>
      </c>
      <c r="H26" s="79"/>
      <c r="I26" s="79">
        <v>-90.5</v>
      </c>
      <c r="J26" s="8"/>
    </row>
    <row r="27" spans="3:10" ht="12" customHeight="1">
      <c r="C27" s="124" t="s">
        <v>146</v>
      </c>
      <c r="E27" s="79">
        <f>441.7</f>
        <v>441.7</v>
      </c>
      <c r="F27" s="79"/>
      <c r="G27" s="79">
        <v>0</v>
      </c>
      <c r="H27" s="79"/>
      <c r="I27" s="79">
        <v>47.1</v>
      </c>
      <c r="J27" s="8"/>
    </row>
    <row r="28" spans="3:10" ht="12" customHeight="1">
      <c r="C28" s="124" t="s">
        <v>147</v>
      </c>
      <c r="E28" s="79">
        <v>-694.9</v>
      </c>
      <c r="F28" s="79"/>
      <c r="G28" s="79">
        <v>0</v>
      </c>
      <c r="H28" s="79"/>
      <c r="I28" s="79">
        <v>-170.10000000000002</v>
      </c>
      <c r="J28" s="8"/>
    </row>
    <row r="29" spans="3:10" ht="12" customHeight="1">
      <c r="C29" s="124" t="s">
        <v>148</v>
      </c>
      <c r="E29" s="79">
        <v>0</v>
      </c>
      <c r="F29" s="79"/>
      <c r="G29" s="79">
        <v>0</v>
      </c>
      <c r="H29" s="79"/>
      <c r="I29" s="79">
        <v>241.39999999999998</v>
      </c>
      <c r="J29" s="8"/>
    </row>
    <row r="30" spans="3:10" ht="12" customHeight="1">
      <c r="C30" s="174" t="s">
        <v>149</v>
      </c>
      <c r="E30" s="79">
        <v>0</v>
      </c>
      <c r="F30" s="79"/>
      <c r="G30" s="79">
        <v>0</v>
      </c>
      <c r="H30" s="79"/>
      <c r="I30" s="79">
        <v>-0.4</v>
      </c>
      <c r="J30" s="8"/>
    </row>
    <row r="31" spans="3:10" ht="12" customHeight="1">
      <c r="C31" s="124" t="s">
        <v>150</v>
      </c>
      <c r="E31" s="79">
        <f>-8.1</f>
        <v>-8.1</v>
      </c>
      <c r="F31" s="79"/>
      <c r="G31" s="79">
        <v>-9.4</v>
      </c>
      <c r="H31" s="79"/>
      <c r="I31" s="79">
        <v>-36.1</v>
      </c>
      <c r="J31" s="8"/>
    </row>
    <row r="32" spans="3:10" ht="12" customHeight="1">
      <c r="C32" s="124" t="s">
        <v>151</v>
      </c>
      <c r="E32" s="79">
        <v>-1.7</v>
      </c>
      <c r="F32" s="79"/>
      <c r="G32" s="79">
        <v>-1.8</v>
      </c>
      <c r="H32" s="79"/>
      <c r="I32" s="79">
        <v>-6.4</v>
      </c>
      <c r="J32" s="8"/>
    </row>
    <row r="33" spans="3:10" ht="12" customHeight="1">
      <c r="C33" s="174" t="s">
        <v>152</v>
      </c>
      <c r="E33" s="79">
        <v>2.5</v>
      </c>
      <c r="F33" s="79"/>
      <c r="G33" s="79">
        <v>1.4</v>
      </c>
      <c r="H33" s="79"/>
      <c r="I33" s="79">
        <v>-0.69999999999999973</v>
      </c>
      <c r="J33" s="8"/>
    </row>
    <row r="34" spans="3:10" ht="12" customHeight="1">
      <c r="C34" s="125" t="s">
        <v>153</v>
      </c>
      <c r="E34" s="80">
        <f>SUM(E26:E33)</f>
        <v>-286.2</v>
      </c>
      <c r="F34" s="79"/>
      <c r="G34" s="80">
        <v>-29.7</v>
      </c>
      <c r="H34" s="79"/>
      <c r="I34" s="80">
        <v>-15.700000000000051</v>
      </c>
    </row>
    <row r="35" spans="3:10" ht="12" customHeight="1">
      <c r="C35" s="124" t="s">
        <v>154</v>
      </c>
      <c r="E35" s="79">
        <f>+E19+E25+E34</f>
        <v>-209.7</v>
      </c>
      <c r="F35" s="79"/>
      <c r="G35" s="79">
        <v>-6.0378901599999999</v>
      </c>
      <c r="H35" s="79"/>
      <c r="I35" s="79">
        <v>193.79562643999986</v>
      </c>
    </row>
    <row r="36" spans="3:10" ht="12" customHeight="1">
      <c r="C36" s="124" t="s">
        <v>155</v>
      </c>
      <c r="E36" s="79">
        <v>363.78321766279532</v>
      </c>
      <c r="F36" s="79"/>
      <c r="G36" s="79">
        <v>169.98759122279543</v>
      </c>
      <c r="H36" s="79"/>
      <c r="I36" s="79">
        <v>169.98759122279543</v>
      </c>
    </row>
    <row r="37" spans="3:10" ht="12" customHeight="1">
      <c r="C37" s="125" t="s">
        <v>156</v>
      </c>
      <c r="E37" s="80">
        <f>+E36+E35</f>
        <v>154.08321766279533</v>
      </c>
      <c r="F37" s="79"/>
      <c r="G37" s="80">
        <v>163.94970106279544</v>
      </c>
      <c r="H37" s="77"/>
      <c r="I37" s="80">
        <v>363.78321766279532</v>
      </c>
    </row>
  </sheetData>
  <mergeCells count="3">
    <mergeCell ref="E4:G4"/>
    <mergeCell ref="E5:G5"/>
    <mergeCell ref="C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C1:K64"/>
  <sheetViews>
    <sheetView showGridLines="0" zoomScaleNormal="100" workbookViewId="0">
      <selection activeCell="N34" sqref="N34"/>
    </sheetView>
  </sheetViews>
  <sheetFormatPr defaultColWidth="8.7109375" defaultRowHeight="12.75"/>
  <cols>
    <col min="1" max="2" width="8.7109375" style="4"/>
    <col min="3" max="3" width="81.7109375" style="4" customWidth="1"/>
    <col min="4" max="4" width="1.7109375" style="4" customWidth="1"/>
    <col min="5" max="5" width="10.7109375" style="4" customWidth="1"/>
    <col min="6" max="6" width="1.7109375" style="4" customWidth="1"/>
    <col min="7" max="7" width="10.7109375" style="4" customWidth="1"/>
    <col min="8" max="8" width="1.7109375" style="4" customWidth="1"/>
    <col min="9" max="9" width="10.7109375" style="4" customWidth="1"/>
    <col min="10" max="10" width="1.85546875" style="4" bestFit="1" customWidth="1"/>
    <col min="11" max="11" width="11.5703125" style="4" bestFit="1" customWidth="1"/>
    <col min="12" max="16384" width="8.7109375" style="4"/>
  </cols>
  <sheetData>
    <row r="1" spans="3:11" ht="12" customHeight="1"/>
    <row r="2" spans="3:11" ht="12" customHeight="1"/>
    <row r="3" spans="3:11" ht="12" customHeight="1" thickBot="1">
      <c r="C3" s="199" t="s">
        <v>157</v>
      </c>
      <c r="D3" s="90"/>
      <c r="E3" s="90"/>
      <c r="F3" s="90"/>
      <c r="G3" s="90"/>
      <c r="H3" s="90"/>
      <c r="I3" s="90"/>
      <c r="J3" s="90"/>
      <c r="K3" s="45"/>
    </row>
    <row r="4" spans="3:11" ht="12" customHeight="1">
      <c r="C4" s="92"/>
      <c r="D4" s="92"/>
      <c r="E4" s="92"/>
      <c r="F4" s="92"/>
      <c r="G4" s="232" t="s">
        <v>1</v>
      </c>
      <c r="H4" s="232"/>
      <c r="I4" s="232"/>
      <c r="K4" s="4" t="s">
        <v>55</v>
      </c>
    </row>
    <row r="5" spans="3:11" ht="12" customHeight="1">
      <c r="C5" s="92"/>
      <c r="D5" s="92"/>
      <c r="E5" s="92"/>
      <c r="F5" s="92"/>
      <c r="G5" s="233" t="s">
        <v>271</v>
      </c>
      <c r="H5" s="233"/>
      <c r="I5" s="233"/>
      <c r="K5" s="48" t="s">
        <v>56</v>
      </c>
    </row>
    <row r="6" spans="3:11" ht="12" customHeight="1">
      <c r="C6" s="158" t="s">
        <v>158</v>
      </c>
      <c r="D6" s="109"/>
      <c r="E6" s="109"/>
      <c r="F6" s="92"/>
      <c r="G6" s="53">
        <v>2023</v>
      </c>
      <c r="H6" s="54"/>
      <c r="I6" s="55">
        <v>2022</v>
      </c>
      <c r="K6" s="46">
        <v>2022</v>
      </c>
    </row>
    <row r="7" spans="3:11" ht="12" customHeight="1">
      <c r="C7" s="92" t="s">
        <v>29</v>
      </c>
      <c r="D7" s="49"/>
      <c r="E7" s="49"/>
      <c r="F7" s="49"/>
      <c r="G7" s="49"/>
      <c r="H7" s="86"/>
      <c r="I7" s="86"/>
      <c r="J7" s="86"/>
      <c r="K7" s="86"/>
    </row>
    <row r="8" spans="3:11" ht="12" customHeight="1">
      <c r="C8" s="58" t="s">
        <v>159</v>
      </c>
      <c r="D8" s="49"/>
      <c r="E8" s="49"/>
      <c r="F8" s="49"/>
      <c r="G8" s="49"/>
      <c r="H8" s="86"/>
      <c r="I8" s="86"/>
      <c r="J8" s="86"/>
      <c r="K8" s="86"/>
    </row>
    <row r="9" spans="3:11" ht="12" customHeight="1">
      <c r="C9" s="49" t="s">
        <v>160</v>
      </c>
      <c r="D9" s="49"/>
      <c r="E9" s="49"/>
      <c r="F9" s="49"/>
      <c r="G9" s="86">
        <v>172.2</v>
      </c>
      <c r="H9" s="86"/>
      <c r="I9" s="86">
        <v>140.30000000000001</v>
      </c>
      <c r="J9" s="86"/>
      <c r="K9" s="86">
        <v>817.19999999999993</v>
      </c>
    </row>
    <row r="10" spans="3:11" ht="12" customHeight="1">
      <c r="C10" s="49" t="s">
        <v>161</v>
      </c>
      <c r="D10" s="49"/>
      <c r="E10" s="49"/>
      <c r="F10" s="49"/>
      <c r="G10" s="86">
        <v>71.5</v>
      </c>
      <c r="H10" s="86"/>
      <c r="I10" s="86">
        <v>55.900000000000013</v>
      </c>
      <c r="J10" s="86"/>
      <c r="K10" s="86">
        <v>446.69999999999993</v>
      </c>
    </row>
    <row r="11" spans="3:11" ht="12" customHeight="1">
      <c r="C11" s="49" t="s">
        <v>162</v>
      </c>
      <c r="D11" s="49"/>
      <c r="E11" s="49"/>
      <c r="F11" s="49"/>
      <c r="G11" s="86">
        <v>-19.699999999999996</v>
      </c>
      <c r="H11" s="86"/>
      <c r="I11" s="86">
        <v>-31.500000000000018</v>
      </c>
      <c r="J11" s="86"/>
      <c r="K11" s="86">
        <v>108.79999999999993</v>
      </c>
    </row>
    <row r="12" spans="3:11" ht="12" customHeight="1">
      <c r="C12" s="92"/>
      <c r="D12" s="49"/>
      <c r="E12" s="49"/>
      <c r="F12" s="49"/>
      <c r="G12" s="86"/>
      <c r="H12" s="86"/>
      <c r="I12" s="86"/>
      <c r="J12" s="86"/>
      <c r="K12" s="86"/>
    </row>
    <row r="13" spans="3:11" ht="12" customHeight="1">
      <c r="C13" s="58" t="s">
        <v>163</v>
      </c>
      <c r="E13" s="49"/>
      <c r="F13" s="49"/>
      <c r="G13" s="50"/>
      <c r="H13" s="50"/>
      <c r="I13" s="50"/>
      <c r="J13" s="50"/>
      <c r="K13" s="50"/>
    </row>
    <row r="14" spans="3:11" ht="12" customHeight="1">
      <c r="C14" s="49" t="s">
        <v>59</v>
      </c>
      <c r="E14" s="49"/>
      <c r="F14" s="49"/>
      <c r="G14" s="50">
        <v>143.1</v>
      </c>
      <c r="H14" s="50"/>
      <c r="I14" s="50">
        <v>136.19999999999999</v>
      </c>
      <c r="J14" s="50"/>
      <c r="K14" s="50">
        <v>825.0999999999998</v>
      </c>
    </row>
    <row r="15" spans="3:11" ht="12" customHeight="1">
      <c r="C15" s="49" t="s">
        <v>164</v>
      </c>
      <c r="E15" s="49"/>
      <c r="F15" s="49"/>
      <c r="G15" s="50">
        <v>-16.100000000000001</v>
      </c>
      <c r="H15" s="50"/>
      <c r="I15" s="50">
        <v>-20.6</v>
      </c>
      <c r="J15" s="50"/>
      <c r="K15" s="50">
        <v>117.1</v>
      </c>
    </row>
    <row r="16" spans="3:11" ht="12" customHeight="1">
      <c r="C16" s="49" t="s">
        <v>165</v>
      </c>
      <c r="E16" s="49"/>
      <c r="F16" s="49"/>
      <c r="G16" s="50">
        <v>-37.5</v>
      </c>
      <c r="H16" s="50"/>
      <c r="I16" s="50">
        <v>-20.6</v>
      </c>
      <c r="J16" s="50"/>
      <c r="K16" s="50">
        <v>-112.7</v>
      </c>
    </row>
    <row r="17" spans="3:11" ht="12" customHeight="1">
      <c r="C17" s="49" t="s">
        <v>128</v>
      </c>
      <c r="E17" s="49"/>
      <c r="F17" s="49"/>
      <c r="G17" s="50">
        <v>-53.599999999999994</v>
      </c>
      <c r="H17" s="50"/>
      <c r="I17" s="50">
        <v>-44.237890160000013</v>
      </c>
      <c r="J17" s="50"/>
      <c r="K17" s="50">
        <v>-6.7043735600000876</v>
      </c>
    </row>
    <row r="18" spans="3:11" ht="12" customHeight="1">
      <c r="C18" s="49" t="s">
        <v>166</v>
      </c>
      <c r="E18" s="49"/>
      <c r="F18" s="49"/>
      <c r="G18" s="50">
        <v>-5.2</v>
      </c>
      <c r="H18" s="50"/>
      <c r="I18" s="50">
        <v>-5</v>
      </c>
      <c r="J18" s="50"/>
      <c r="K18" s="50">
        <v>-26.1</v>
      </c>
    </row>
    <row r="19" spans="3:11" ht="12" customHeight="1">
      <c r="C19" s="49" t="s">
        <v>167</v>
      </c>
      <c r="E19" s="49"/>
      <c r="F19" s="49"/>
      <c r="G19" s="50">
        <v>-58.8</v>
      </c>
      <c r="H19" s="50"/>
      <c r="I19" s="50">
        <v>-49.237890160000013</v>
      </c>
      <c r="J19" s="50"/>
      <c r="K19" s="50">
        <v>-32.804373560000087</v>
      </c>
    </row>
    <row r="20" spans="3:11" ht="12" customHeight="1">
      <c r="C20" s="49" t="s">
        <v>168</v>
      </c>
      <c r="E20" s="49"/>
      <c r="F20" s="49"/>
      <c r="G20" s="110">
        <v>-6.4666599638489738E-2</v>
      </c>
      <c r="H20" s="110"/>
      <c r="I20" s="110">
        <v>-0.12288311422593946</v>
      </c>
      <c r="J20" s="110"/>
      <c r="K20" s="110">
        <v>-5.5373793841661155E-2</v>
      </c>
    </row>
    <row r="21" spans="3:11" ht="12" customHeight="1">
      <c r="C21" s="58"/>
      <c r="E21" s="49"/>
      <c r="F21" s="49"/>
      <c r="G21" s="49"/>
      <c r="H21" s="50"/>
      <c r="I21" s="50"/>
      <c r="J21" s="50"/>
      <c r="K21" s="50"/>
    </row>
    <row r="22" spans="3:11" ht="12" customHeight="1">
      <c r="C22" s="58" t="s">
        <v>169</v>
      </c>
      <c r="E22" s="49"/>
      <c r="F22" s="49"/>
      <c r="G22" s="92"/>
      <c r="H22" s="50"/>
      <c r="I22" s="50"/>
      <c r="J22" s="50"/>
      <c r="K22" s="50"/>
    </row>
    <row r="23" spans="3:11" ht="12" customHeight="1">
      <c r="C23" s="49" t="s">
        <v>139</v>
      </c>
      <c r="E23" s="49"/>
      <c r="F23" s="49"/>
      <c r="G23" s="100">
        <v>134.4</v>
      </c>
      <c r="H23" s="50"/>
      <c r="I23" s="50">
        <v>63.362109839999995</v>
      </c>
      <c r="J23" s="50"/>
      <c r="K23" s="50">
        <v>371.29562643999992</v>
      </c>
    </row>
    <row r="24" spans="3:11" ht="12" customHeight="1">
      <c r="C24" s="49" t="s">
        <v>170</v>
      </c>
      <c r="E24" s="49"/>
      <c r="F24" s="49"/>
      <c r="G24" s="50">
        <v>34.9</v>
      </c>
      <c r="H24" s="50"/>
      <c r="I24" s="50">
        <v>21.5</v>
      </c>
      <c r="J24" s="50"/>
      <c r="K24" s="50">
        <v>106.4</v>
      </c>
    </row>
    <row r="25" spans="3:11" ht="12" customHeight="1">
      <c r="C25" s="49" t="s">
        <v>171</v>
      </c>
      <c r="E25" s="49"/>
      <c r="F25" s="49"/>
      <c r="G25" s="50">
        <v>29.65</v>
      </c>
      <c r="H25" s="50"/>
      <c r="I25" s="50">
        <v>18.5</v>
      </c>
      <c r="J25" s="50"/>
      <c r="K25" s="50">
        <v>50.199999999999996</v>
      </c>
    </row>
    <row r="26" spans="3:11" ht="12" customHeight="1">
      <c r="C26" s="49" t="s">
        <v>172</v>
      </c>
      <c r="E26" s="49"/>
      <c r="F26" s="49"/>
      <c r="G26" s="50">
        <v>1710.7999999999997</v>
      </c>
      <c r="H26" s="50"/>
      <c r="I26" s="50">
        <v>1737.4</v>
      </c>
      <c r="J26" s="50"/>
      <c r="K26" s="50">
        <v>1953.3000000000002</v>
      </c>
    </row>
    <row r="27" spans="3:11" ht="12" customHeight="1">
      <c r="C27" s="49" t="s">
        <v>78</v>
      </c>
      <c r="E27" s="49"/>
      <c r="F27" s="49"/>
      <c r="G27" s="50">
        <v>154.1</v>
      </c>
      <c r="H27" s="50"/>
      <c r="I27" s="50">
        <v>163.9</v>
      </c>
      <c r="J27" s="50"/>
      <c r="K27" s="50">
        <v>363.8</v>
      </c>
    </row>
    <row r="28" spans="3:11" ht="12" customHeight="1">
      <c r="C28" s="49" t="s">
        <v>173</v>
      </c>
      <c r="E28" s="49"/>
      <c r="F28" s="49"/>
      <c r="G28" s="142">
        <v>588.09999999999991</v>
      </c>
      <c r="H28" s="50"/>
      <c r="I28" s="50">
        <v>943.69999999999993</v>
      </c>
      <c r="J28" s="50"/>
      <c r="K28" s="50">
        <v>616.70000000000005</v>
      </c>
    </row>
    <row r="29" spans="3:11" ht="12" customHeight="1">
      <c r="C29" s="93" t="s">
        <v>174</v>
      </c>
      <c r="D29" s="93"/>
      <c r="E29" s="93"/>
      <c r="F29" s="49"/>
      <c r="G29" s="144">
        <v>673</v>
      </c>
      <c r="H29" s="145"/>
      <c r="I29" s="145">
        <v>1050.1999999999998</v>
      </c>
      <c r="J29" s="145"/>
      <c r="K29" s="145">
        <v>703.9</v>
      </c>
    </row>
    <row r="30" spans="3:11" ht="12" customHeight="1">
      <c r="C30" s="146"/>
    </row>
    <row r="31" spans="3:11" ht="12" customHeight="1"/>
    <row r="32" spans="3:11" ht="12" customHeight="1"/>
    <row r="33" spans="7:10" ht="12" customHeight="1">
      <c r="G33" s="157"/>
    </row>
    <row r="34" spans="7:10" ht="12" customHeight="1"/>
    <row r="35" spans="7:10" ht="11.1" customHeight="1">
      <c r="G35" s="50"/>
      <c r="H35" s="50"/>
      <c r="I35" s="50"/>
      <c r="J35" s="50"/>
    </row>
    <row r="36" spans="7:10" ht="11.1" customHeight="1">
      <c r="G36" s="50"/>
      <c r="H36" s="50"/>
      <c r="I36" s="50"/>
      <c r="J36" s="50"/>
    </row>
    <row r="37" spans="7:10" ht="11.1" customHeight="1">
      <c r="G37" s="50"/>
      <c r="H37" s="50"/>
      <c r="I37" s="50"/>
      <c r="J37" s="50"/>
    </row>
    <row r="38" spans="7:10" ht="11.1" customHeight="1">
      <c r="G38" s="50"/>
      <c r="H38" s="50"/>
      <c r="I38" s="50"/>
      <c r="J38" s="50"/>
    </row>
    <row r="39" spans="7:10" ht="11.1" customHeight="1"/>
    <row r="40" spans="7:10" ht="11.1" customHeight="1"/>
    <row r="41" spans="7:10" ht="11.1" customHeight="1"/>
    <row r="42" spans="7:10" ht="11.1" customHeight="1"/>
    <row r="43" spans="7:10" ht="11.1" customHeight="1"/>
    <row r="44" spans="7:10" ht="11.1" customHeight="1"/>
    <row r="45" spans="7:10" ht="11.1" customHeight="1"/>
    <row r="46" spans="7:10" ht="11.1" customHeight="1"/>
    <row r="47" spans="7:10" ht="11.1" customHeight="1"/>
    <row r="48" spans="7:10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</sheetData>
  <mergeCells count="2">
    <mergeCell ref="G4:I4"/>
    <mergeCell ref="G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07232-DC89-420E-BC92-1329081D1FA3}">
  <sheetPr codeName="Sheet16"/>
  <dimension ref="B1:M35"/>
  <sheetViews>
    <sheetView showGridLines="0" zoomScaleNormal="100" workbookViewId="0">
      <selection activeCell="L33" sqref="L33"/>
    </sheetView>
  </sheetViews>
  <sheetFormatPr defaultRowHeight="15"/>
  <cols>
    <col min="1" max="1" width="10.7109375" customWidth="1"/>
    <col min="3" max="3" width="62.7109375" customWidth="1"/>
    <col min="4" max="4" width="1.7109375" customWidth="1"/>
    <col min="5" max="6" width="10.7109375" customWidth="1"/>
    <col min="7" max="7" width="1.7109375" customWidth="1"/>
    <col min="8" max="8" width="11.28515625" customWidth="1"/>
    <col min="9" max="9" width="10.7109375" customWidth="1"/>
    <col min="10" max="10" width="1.7109375" customWidth="1"/>
    <col min="11" max="12" width="10.7109375" customWidth="1"/>
    <col min="13" max="13" width="10.140625" style="4" bestFit="1" customWidth="1"/>
  </cols>
  <sheetData>
    <row r="1" spans="2:13" ht="12" customHeight="1">
      <c r="B1" s="1"/>
      <c r="M1"/>
    </row>
    <row r="2" spans="2:13" ht="12" customHeight="1">
      <c r="B2" s="1"/>
      <c r="M2"/>
    </row>
    <row r="3" spans="2:13" ht="12" customHeight="1">
      <c r="B3" s="148" t="s">
        <v>285</v>
      </c>
      <c r="M3"/>
    </row>
    <row r="4" spans="2:13" ht="12" customHeight="1">
      <c r="B4" s="1"/>
      <c r="C4" s="151"/>
      <c r="M4"/>
    </row>
    <row r="5" spans="2:13" ht="12" customHeight="1">
      <c r="B5" s="1"/>
      <c r="C5" s="151"/>
      <c r="M5"/>
    </row>
    <row r="6" spans="2:13" ht="12" customHeight="1" thickBot="1">
      <c r="B6" s="1"/>
      <c r="C6" s="143"/>
      <c r="D6" s="10"/>
      <c r="E6" s="10"/>
      <c r="M6"/>
    </row>
    <row r="7" spans="2:13" ht="12" customHeight="1">
      <c r="B7" s="1"/>
      <c r="E7" s="238" t="s">
        <v>1</v>
      </c>
      <c r="F7" s="239"/>
      <c r="G7" s="239"/>
      <c r="H7" s="239"/>
      <c r="I7" s="239"/>
      <c r="J7" s="239"/>
      <c r="K7" s="239"/>
      <c r="L7" s="239"/>
      <c r="M7"/>
    </row>
    <row r="8" spans="2:13" ht="12" customHeight="1">
      <c r="B8" s="1"/>
      <c r="E8" s="240" t="s">
        <v>271</v>
      </c>
      <c r="F8" s="240"/>
      <c r="G8" s="240"/>
      <c r="H8" s="240"/>
      <c r="I8" s="240"/>
      <c r="J8" s="240"/>
      <c r="K8" s="240"/>
      <c r="L8" s="240"/>
      <c r="M8"/>
    </row>
    <row r="9" spans="2:13" ht="12" customHeight="1">
      <c r="B9" s="1"/>
      <c r="E9" s="55">
        <v>2023</v>
      </c>
      <c r="F9" s="55">
        <v>2022</v>
      </c>
      <c r="G9" s="5"/>
      <c r="H9" s="55">
        <v>2023</v>
      </c>
      <c r="I9" s="55">
        <v>2022</v>
      </c>
      <c r="K9" s="55">
        <v>2023</v>
      </c>
      <c r="L9" s="55">
        <v>2022</v>
      </c>
      <c r="M9"/>
    </row>
    <row r="10" spans="2:13" ht="12" customHeight="1">
      <c r="B10" s="1"/>
      <c r="E10" s="241" t="s">
        <v>175</v>
      </c>
      <c r="F10" s="241"/>
      <c r="G10" s="169"/>
      <c r="H10" s="243" t="s">
        <v>30</v>
      </c>
      <c r="I10" s="243"/>
      <c r="K10" s="243" t="s">
        <v>176</v>
      </c>
      <c r="L10" s="243"/>
      <c r="M10"/>
    </row>
    <row r="11" spans="2:13" ht="12.75" customHeight="1">
      <c r="B11" s="1"/>
      <c r="C11" s="69" t="s">
        <v>57</v>
      </c>
      <c r="E11" s="242"/>
      <c r="F11" s="242"/>
      <c r="G11" s="85"/>
      <c r="H11" s="244"/>
      <c r="I11" s="244"/>
      <c r="K11" s="244"/>
      <c r="L11" s="244"/>
      <c r="M11"/>
    </row>
    <row r="12" spans="2:13" ht="12.75" customHeight="1">
      <c r="B12" s="1"/>
      <c r="C12" s="49" t="s">
        <v>59</v>
      </c>
      <c r="D12" s="49"/>
      <c r="E12" s="86">
        <v>172.2</v>
      </c>
      <c r="F12" s="86">
        <v>140.30000000000001</v>
      </c>
      <c r="G12" s="86"/>
      <c r="H12" s="86">
        <f>+K12-E12</f>
        <v>-29.099999999999994</v>
      </c>
      <c r="I12" s="86">
        <f>+L12-F12</f>
        <v>-4.1000000000000227</v>
      </c>
      <c r="J12" s="86"/>
      <c r="K12" s="86">
        <v>143.1</v>
      </c>
      <c r="L12" s="86">
        <v>136.19999999999999</v>
      </c>
      <c r="M12"/>
    </row>
    <row r="13" spans="2:13" ht="12.75" customHeight="1">
      <c r="B13" s="1"/>
      <c r="C13" s="49"/>
      <c r="D13" s="49"/>
      <c r="E13" s="86"/>
      <c r="F13" s="86"/>
      <c r="G13" s="86"/>
      <c r="H13" s="86"/>
      <c r="I13" s="86"/>
      <c r="J13" s="86"/>
      <c r="K13" s="86"/>
      <c r="L13" s="86"/>
      <c r="M13"/>
    </row>
    <row r="14" spans="2:13" ht="12.75" customHeight="1">
      <c r="B14" s="1"/>
      <c r="C14" s="49" t="s">
        <v>32</v>
      </c>
      <c r="D14" s="49"/>
      <c r="E14" s="86">
        <v>-88.3</v>
      </c>
      <c r="F14" s="86">
        <v>-73.099999999999994</v>
      </c>
      <c r="G14" s="86"/>
      <c r="H14" s="86">
        <f t="shared" ref="H14:I18" si="0">+K14-E14</f>
        <v>0</v>
      </c>
      <c r="I14" s="86">
        <f t="shared" si="0"/>
        <v>0</v>
      </c>
      <c r="J14" s="86"/>
      <c r="K14" s="86">
        <v>-88.3</v>
      </c>
      <c r="L14" s="86">
        <v>-73.099999999999994</v>
      </c>
      <c r="M14"/>
    </row>
    <row r="15" spans="2:13" ht="12.75" customHeight="1">
      <c r="B15" s="1"/>
      <c r="C15" s="49" t="s">
        <v>33</v>
      </c>
      <c r="D15" s="49"/>
      <c r="E15" s="87">
        <v>-1.8</v>
      </c>
      <c r="F15" s="86">
        <v>-1.7000000000000002</v>
      </c>
      <c r="G15" s="86"/>
      <c r="H15" s="86">
        <f t="shared" si="0"/>
        <v>0</v>
      </c>
      <c r="I15" s="86">
        <f t="shared" si="0"/>
        <v>0</v>
      </c>
      <c r="J15" s="86"/>
      <c r="K15" s="87">
        <v>-1.8</v>
      </c>
      <c r="L15" s="86">
        <v>-1.7000000000000002</v>
      </c>
      <c r="M15"/>
    </row>
    <row r="16" spans="2:13" ht="12.75" customHeight="1">
      <c r="B16" s="1"/>
      <c r="C16" s="49" t="s">
        <v>34</v>
      </c>
      <c r="D16" s="49"/>
      <c r="E16" s="87">
        <v>-10.6</v>
      </c>
      <c r="F16" s="86">
        <v>-9.6</v>
      </c>
      <c r="G16" s="86"/>
      <c r="H16" s="86">
        <f t="shared" si="0"/>
        <v>0</v>
      </c>
      <c r="I16" s="86">
        <f t="shared" si="0"/>
        <v>0</v>
      </c>
      <c r="J16" s="86"/>
      <c r="K16" s="87">
        <v>-10.6</v>
      </c>
      <c r="L16" s="86">
        <v>-9.6</v>
      </c>
      <c r="M16"/>
    </row>
    <row r="17" spans="2:13" ht="12.75" customHeight="1">
      <c r="B17" s="1"/>
      <c r="C17" s="49" t="s">
        <v>35</v>
      </c>
      <c r="D17" s="58"/>
      <c r="E17" s="87">
        <v>-70.599999999999994</v>
      </c>
      <c r="F17" s="87">
        <v>-59.1</v>
      </c>
      <c r="G17" s="89"/>
      <c r="H17" s="86">
        <f t="shared" si="0"/>
        <v>32.699999999999996</v>
      </c>
      <c r="I17" s="86">
        <f t="shared" si="0"/>
        <v>15</v>
      </c>
      <c r="J17" s="89"/>
      <c r="K17" s="87">
        <v>-37.9</v>
      </c>
      <c r="L17" s="87">
        <v>-44.1</v>
      </c>
      <c r="M17"/>
    </row>
    <row r="18" spans="2:13" ht="12.75" customHeight="1">
      <c r="B18" s="1"/>
      <c r="C18" s="49" t="s">
        <v>177</v>
      </c>
      <c r="D18" s="58"/>
      <c r="E18" s="87">
        <v>-20.6</v>
      </c>
      <c r="F18" s="87">
        <v>-28.300000000000004</v>
      </c>
      <c r="G18" s="89"/>
      <c r="H18" s="86">
        <f t="shared" si="0"/>
        <v>0</v>
      </c>
      <c r="I18" s="86">
        <f t="shared" si="0"/>
        <v>0</v>
      </c>
      <c r="J18" s="89"/>
      <c r="K18" s="87">
        <v>-20.6</v>
      </c>
      <c r="L18" s="87">
        <v>-28.300000000000004</v>
      </c>
      <c r="M18"/>
    </row>
    <row r="19" spans="2:13" ht="12.75" customHeight="1">
      <c r="B19" s="1"/>
      <c r="C19" s="52" t="s">
        <v>178</v>
      </c>
      <c r="D19" s="58"/>
      <c r="E19" s="88">
        <f>SUM(E12:E18)</f>
        <v>-19.699999999999996</v>
      </c>
      <c r="F19" s="88">
        <f>SUM(F12:F18)</f>
        <v>-31.499999999999993</v>
      </c>
      <c r="G19" s="89"/>
      <c r="H19" s="88">
        <f>SUM(H12:H18)</f>
        <v>3.6000000000000014</v>
      </c>
      <c r="I19" s="88">
        <f>SUM(I12:I18)</f>
        <v>10.899999999999977</v>
      </c>
      <c r="J19" s="89"/>
      <c r="K19" s="88">
        <f>SUM(K12:K18)</f>
        <v>-16.100000000000001</v>
      </c>
      <c r="L19" s="88">
        <f>SUM(L12:L18)</f>
        <v>-20.600000000000016</v>
      </c>
      <c r="M19"/>
    </row>
    <row r="20" spans="2:13" ht="12.75" customHeight="1" collapsed="1">
      <c r="B20" s="1"/>
      <c r="C20" s="58"/>
      <c r="D20" s="58"/>
      <c r="E20" s="89"/>
      <c r="F20" s="89"/>
      <c r="G20" s="89"/>
      <c r="H20" s="89"/>
      <c r="I20" s="89"/>
      <c r="J20" s="89"/>
      <c r="K20" s="89"/>
      <c r="L20" s="89"/>
      <c r="M20"/>
    </row>
    <row r="21" spans="2:13" ht="12" customHeight="1">
      <c r="B21" s="1"/>
      <c r="C21" s="151"/>
      <c r="M21"/>
    </row>
    <row r="22" spans="2:13" ht="12" customHeight="1" thickBot="1">
      <c r="B22" s="1"/>
      <c r="C22" s="143"/>
      <c r="D22" s="10"/>
      <c r="E22" s="10"/>
      <c r="M22"/>
    </row>
    <row r="23" spans="2:13" ht="12" customHeight="1">
      <c r="E23" s="238" t="s">
        <v>55</v>
      </c>
      <c r="F23" s="239"/>
      <c r="G23" s="239"/>
      <c r="H23" s="239"/>
      <c r="I23" s="239"/>
      <c r="J23" s="239"/>
      <c r="K23" s="239"/>
      <c r="L23" s="239"/>
      <c r="M23"/>
    </row>
    <row r="24" spans="2:13" ht="12" customHeight="1">
      <c r="E24" s="240" t="s">
        <v>56</v>
      </c>
      <c r="F24" s="240"/>
      <c r="G24" s="240"/>
      <c r="H24" s="240"/>
      <c r="I24" s="240"/>
      <c r="J24" s="240"/>
      <c r="K24" s="240"/>
      <c r="L24" s="240"/>
      <c r="M24"/>
    </row>
    <row r="25" spans="2:13" ht="12" customHeight="1">
      <c r="E25" s="234" t="s">
        <v>175</v>
      </c>
      <c r="F25" s="234"/>
      <c r="G25" s="221"/>
      <c r="H25" s="236" t="s">
        <v>30</v>
      </c>
      <c r="I25" s="236"/>
      <c r="J25" s="5"/>
      <c r="K25" s="236" t="s">
        <v>176</v>
      </c>
      <c r="L25" s="236"/>
      <c r="M25"/>
    </row>
    <row r="26" spans="2:13" ht="12" customHeight="1">
      <c r="C26" s="69" t="s">
        <v>57</v>
      </c>
      <c r="E26" s="235"/>
      <c r="F26" s="235"/>
      <c r="G26" s="222"/>
      <c r="H26" s="237"/>
      <c r="I26" s="237"/>
      <c r="J26" s="5"/>
      <c r="K26" s="237"/>
      <c r="L26" s="237"/>
      <c r="M26"/>
    </row>
    <row r="27" spans="2:13" ht="12" customHeight="1">
      <c r="C27" s="49" t="s">
        <v>59</v>
      </c>
      <c r="D27" s="49"/>
      <c r="E27" s="86"/>
      <c r="F27" s="86">
        <v>817.19999999999993</v>
      </c>
      <c r="G27" s="86"/>
      <c r="H27" s="86"/>
      <c r="I27" s="86">
        <f>+L27-F27</f>
        <v>7.8999999999998636</v>
      </c>
      <c r="J27" s="86"/>
      <c r="K27" s="86"/>
      <c r="L27" s="86">
        <v>825.0999999999998</v>
      </c>
      <c r="M27"/>
    </row>
    <row r="28" spans="2:13" ht="12" customHeight="1">
      <c r="C28" s="49"/>
      <c r="D28" s="49"/>
      <c r="E28" s="86"/>
      <c r="F28" s="86"/>
      <c r="G28" s="86"/>
      <c r="H28" s="86"/>
      <c r="I28" s="86"/>
      <c r="J28" s="86"/>
      <c r="K28" s="86"/>
      <c r="L28" s="86"/>
      <c r="M28"/>
    </row>
    <row r="29" spans="2:13" ht="12" customHeight="1">
      <c r="C29" s="49" t="s">
        <v>32</v>
      </c>
      <c r="D29" s="58"/>
      <c r="E29" s="89"/>
      <c r="F29" s="86">
        <v>-324.70000000000005</v>
      </c>
      <c r="G29" s="89"/>
      <c r="H29" s="89"/>
      <c r="I29" s="86">
        <f>+L29-F29</f>
        <v>0</v>
      </c>
      <c r="J29" s="89"/>
      <c r="K29" s="89"/>
      <c r="L29" s="86">
        <v>-324.70000000000005</v>
      </c>
      <c r="M29"/>
    </row>
    <row r="30" spans="2:13" ht="12" customHeight="1">
      <c r="C30" s="49" t="s">
        <v>33</v>
      </c>
      <c r="D30" s="58"/>
      <c r="E30" s="89"/>
      <c r="F30" s="86">
        <v>-6.9</v>
      </c>
      <c r="G30" s="89"/>
      <c r="H30" s="89"/>
      <c r="I30" s="86">
        <f>+L30-F30</f>
        <v>0</v>
      </c>
      <c r="J30" s="89"/>
      <c r="K30" s="89"/>
      <c r="L30" s="86">
        <v>-6.9</v>
      </c>
      <c r="M30"/>
    </row>
    <row r="31" spans="2:13" ht="12" customHeight="1">
      <c r="C31" s="49" t="s">
        <v>34</v>
      </c>
      <c r="D31" s="58"/>
      <c r="E31" s="89"/>
      <c r="F31" s="86">
        <v>-38.9</v>
      </c>
      <c r="G31" s="89"/>
      <c r="H31" s="89"/>
      <c r="I31" s="86">
        <f>+L31-F31</f>
        <v>0</v>
      </c>
      <c r="J31" s="89"/>
      <c r="K31" s="89"/>
      <c r="L31" s="86">
        <v>-38.9</v>
      </c>
      <c r="M31"/>
    </row>
    <row r="32" spans="2:13" ht="12" customHeight="1">
      <c r="C32" s="49" t="s">
        <v>35</v>
      </c>
      <c r="D32" s="58"/>
      <c r="E32" s="87"/>
      <c r="F32" s="87">
        <v>-242</v>
      </c>
      <c r="G32" s="89"/>
      <c r="H32" s="86"/>
      <c r="I32" s="86">
        <f>+L32-F32</f>
        <v>0.40000000000000568</v>
      </c>
      <c r="J32" s="89"/>
      <c r="K32" s="87"/>
      <c r="L32" s="87">
        <v>-241.6</v>
      </c>
      <c r="M32"/>
    </row>
    <row r="33" spans="3:13" ht="12" customHeight="1">
      <c r="C33" s="49" t="s">
        <v>177</v>
      </c>
      <c r="D33" s="58"/>
      <c r="E33" s="87"/>
      <c r="F33" s="87">
        <v>-95.9</v>
      </c>
      <c r="G33" s="89"/>
      <c r="H33" s="86"/>
      <c r="I33" s="86">
        <f>+L33-F33</f>
        <v>0</v>
      </c>
      <c r="J33" s="89"/>
      <c r="K33" s="87"/>
      <c r="L33" s="87">
        <v>-95.9</v>
      </c>
      <c r="M33"/>
    </row>
    <row r="34" spans="3:13" ht="12" customHeight="1">
      <c r="C34" s="52" t="s">
        <v>178</v>
      </c>
      <c r="D34" s="58"/>
      <c r="E34" s="88"/>
      <c r="F34" s="88">
        <f>SUM(F27:F33)</f>
        <v>108.79999999999993</v>
      </c>
      <c r="G34" s="89"/>
      <c r="H34" s="88"/>
      <c r="I34" s="88">
        <f>SUM(I27:I33)</f>
        <v>8.2999999999998693</v>
      </c>
      <c r="J34" s="89"/>
      <c r="K34" s="88"/>
      <c r="L34" s="88">
        <f>SUM(L27:L33)</f>
        <v>117.0999999999998</v>
      </c>
      <c r="M34"/>
    </row>
    <row r="35" spans="3:13" ht="12" customHeight="1">
      <c r="C35" s="58"/>
      <c r="D35" s="58"/>
      <c r="E35" s="89"/>
      <c r="F35" s="89"/>
      <c r="G35" s="89"/>
      <c r="H35" s="89"/>
      <c r="I35" s="89"/>
      <c r="J35" s="89"/>
      <c r="K35" s="89"/>
      <c r="L35" s="89"/>
      <c r="M35"/>
    </row>
  </sheetData>
  <mergeCells count="10">
    <mergeCell ref="E7:L7"/>
    <mergeCell ref="E8:L8"/>
    <mergeCell ref="E10:F11"/>
    <mergeCell ref="H10:I11"/>
    <mergeCell ref="K10:L11"/>
    <mergeCell ref="E25:F26"/>
    <mergeCell ref="H25:I26"/>
    <mergeCell ref="K25:L26"/>
    <mergeCell ref="E23:L23"/>
    <mergeCell ref="E24:L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M21"/>
  <sheetViews>
    <sheetView showGridLines="0" zoomScaleNormal="100" workbookViewId="0">
      <selection activeCell="M38" sqref="M38"/>
    </sheetView>
  </sheetViews>
  <sheetFormatPr defaultRowHeight="15"/>
  <cols>
    <col min="3" max="3" width="61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</cols>
  <sheetData>
    <row r="1" spans="1:13" ht="12" customHeight="1"/>
    <row r="2" spans="1:13" ht="12" customHeight="1"/>
    <row r="3" spans="1:13" ht="12" customHeight="1">
      <c r="B3" s="148" t="s">
        <v>284</v>
      </c>
    </row>
    <row r="4" spans="1:13" ht="12" customHeight="1"/>
    <row r="5" spans="1:13" ht="12" customHeight="1"/>
    <row r="6" spans="1:13" ht="12" customHeight="1" thickBot="1">
      <c r="C6" s="143" t="s">
        <v>179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" customHeight="1">
      <c r="C7" s="4"/>
      <c r="D7" s="4"/>
      <c r="E7" s="232" t="s">
        <v>1</v>
      </c>
      <c r="F7" s="232"/>
      <c r="G7" s="232"/>
      <c r="H7" s="232"/>
      <c r="I7" s="232"/>
      <c r="J7" s="4"/>
      <c r="K7" s="239" t="s">
        <v>55</v>
      </c>
      <c r="L7" s="239"/>
      <c r="M7" s="239"/>
    </row>
    <row r="8" spans="1:13" ht="12" customHeight="1">
      <c r="A8" s="220"/>
      <c r="C8" s="4"/>
      <c r="D8" s="4"/>
      <c r="E8" s="232" t="s">
        <v>271</v>
      </c>
      <c r="F8" s="232"/>
      <c r="G8" s="232"/>
      <c r="H8" s="232"/>
      <c r="I8" s="232"/>
      <c r="J8" s="4"/>
      <c r="K8" s="232" t="s">
        <v>56</v>
      </c>
      <c r="L8" s="232"/>
      <c r="M8" s="232"/>
    </row>
    <row r="9" spans="1:13" ht="12" customHeight="1">
      <c r="A9" s="220"/>
      <c r="C9" s="4"/>
      <c r="D9" s="4"/>
      <c r="E9" s="54">
        <v>2023</v>
      </c>
      <c r="F9" s="54">
        <v>2022</v>
      </c>
      <c r="G9" s="46"/>
      <c r="H9" s="54">
        <v>2023</v>
      </c>
      <c r="I9" s="54">
        <v>2022</v>
      </c>
      <c r="J9" s="4"/>
      <c r="K9" s="54">
        <v>2022</v>
      </c>
      <c r="L9" s="46"/>
      <c r="M9" s="54">
        <v>2022</v>
      </c>
    </row>
    <row r="10" spans="1:13" ht="12" customHeight="1">
      <c r="A10" s="220"/>
      <c r="C10" s="4"/>
      <c r="D10" s="4"/>
      <c r="E10" s="245" t="s">
        <v>175</v>
      </c>
      <c r="F10" s="245"/>
      <c r="G10" s="4"/>
      <c r="H10" s="245" t="s">
        <v>176</v>
      </c>
      <c r="I10" s="245"/>
      <c r="J10" s="4"/>
      <c r="K10" s="245"/>
      <c r="L10" s="4"/>
      <c r="M10" s="245"/>
    </row>
    <row r="11" spans="1:13" ht="12" customHeight="1">
      <c r="C11" s="48"/>
      <c r="D11" s="4"/>
      <c r="E11" s="242"/>
      <c r="F11" s="242"/>
      <c r="G11" s="4"/>
      <c r="H11" s="242"/>
      <c r="I11" s="242"/>
      <c r="J11" s="4"/>
      <c r="K11" s="242"/>
      <c r="L11" s="4"/>
      <c r="M11" s="242"/>
    </row>
    <row r="12" spans="1:13" ht="12" customHeight="1">
      <c r="A12" s="220"/>
      <c r="C12" s="56" t="s">
        <v>180</v>
      </c>
      <c r="D12" s="4"/>
      <c r="E12" s="50">
        <v>94.1</v>
      </c>
      <c r="F12" s="87">
        <v>61.5</v>
      </c>
      <c r="G12" s="87"/>
      <c r="H12" s="50">
        <v>94.1</v>
      </c>
      <c r="I12" s="87">
        <v>61.5</v>
      </c>
      <c r="J12" s="87"/>
      <c r="K12" s="87">
        <v>336.3</v>
      </c>
      <c r="L12" s="87"/>
      <c r="M12" s="87">
        <v>336.3</v>
      </c>
    </row>
    <row r="13" spans="1:13" ht="12" customHeight="1">
      <c r="A13" s="220"/>
      <c r="C13" s="56" t="s">
        <v>181</v>
      </c>
      <c r="D13" s="4"/>
      <c r="E13" s="50">
        <v>45.499999999999993</v>
      </c>
      <c r="F13" s="87">
        <v>18.900000000000027</v>
      </c>
      <c r="G13" s="87"/>
      <c r="H13" s="50">
        <v>16.399999999999999</v>
      </c>
      <c r="I13" s="87">
        <v>14.8</v>
      </c>
      <c r="J13" s="87"/>
      <c r="K13" s="87">
        <v>131.39999999999998</v>
      </c>
      <c r="L13" s="87"/>
      <c r="M13" s="87">
        <v>139.29999999999987</v>
      </c>
    </row>
    <row r="14" spans="1:13" ht="12" customHeight="1">
      <c r="A14" s="220"/>
      <c r="C14" s="56" t="s">
        <v>182</v>
      </c>
      <c r="D14" s="4"/>
      <c r="E14" s="50">
        <v>25.6</v>
      </c>
      <c r="F14" s="87">
        <v>54.8</v>
      </c>
      <c r="G14" s="87"/>
      <c r="H14" s="50">
        <v>25.6</v>
      </c>
      <c r="I14" s="87">
        <v>54.8</v>
      </c>
      <c r="J14" s="87"/>
      <c r="K14" s="87">
        <v>326.7</v>
      </c>
      <c r="L14" s="87"/>
      <c r="M14" s="87">
        <v>326.7</v>
      </c>
    </row>
    <row r="15" spans="1:13" ht="12" customHeight="1">
      <c r="C15" s="56" t="s">
        <v>183</v>
      </c>
      <c r="D15" s="4"/>
      <c r="E15" s="50">
        <v>6.9</v>
      </c>
      <c r="F15" s="87">
        <v>5.0999999999999996</v>
      </c>
      <c r="G15" s="87"/>
      <c r="H15" s="50">
        <v>6.9</v>
      </c>
      <c r="I15" s="87">
        <v>5.0999999999999996</v>
      </c>
      <c r="J15" s="87"/>
      <c r="K15" s="87">
        <v>22.7</v>
      </c>
      <c r="L15" s="87"/>
      <c r="M15" s="87">
        <v>22.7</v>
      </c>
    </row>
    <row r="16" spans="1:13" ht="12" customHeight="1">
      <c r="C16" s="56" t="s">
        <v>184</v>
      </c>
      <c r="D16" s="4"/>
      <c r="E16" s="50">
        <v>0.1</v>
      </c>
      <c r="F16" s="87">
        <v>0</v>
      </c>
      <c r="G16" s="87"/>
      <c r="H16" s="50">
        <v>0.1</v>
      </c>
      <c r="I16" s="87">
        <v>0</v>
      </c>
      <c r="J16" s="87"/>
      <c r="K16" s="87">
        <v>0.1</v>
      </c>
      <c r="L16" s="87"/>
      <c r="M16" s="87">
        <v>0.1</v>
      </c>
    </row>
    <row r="17" spans="1:13" ht="12" customHeight="1">
      <c r="C17" s="52" t="s">
        <v>31</v>
      </c>
      <c r="D17" s="4"/>
      <c r="E17" s="88">
        <f>SUM(E12:E16)</f>
        <v>172.2</v>
      </c>
      <c r="F17" s="88">
        <f>SUM(F12:F16)</f>
        <v>140.30000000000004</v>
      </c>
      <c r="G17" s="87"/>
      <c r="H17" s="88">
        <f>SUM(H12:H16)</f>
        <v>143.1</v>
      </c>
      <c r="I17" s="88">
        <f>SUM(I12:I16)</f>
        <v>136.19999999999999</v>
      </c>
      <c r="J17" s="87"/>
      <c r="K17" s="88">
        <f>SUM(K12:K16)</f>
        <v>817.2</v>
      </c>
      <c r="L17" s="87"/>
      <c r="M17" s="88">
        <f>SUM(M12:M16)</f>
        <v>825.1</v>
      </c>
    </row>
    <row r="18" spans="1:13" ht="12" customHeight="1"/>
    <row r="19" spans="1:13" ht="12" customHeight="1">
      <c r="A19" s="122"/>
    </row>
    <row r="20" spans="1:13" ht="12" customHeight="1"/>
    <row r="21" spans="1:13" ht="12" customHeight="1"/>
  </sheetData>
  <mergeCells count="8">
    <mergeCell ref="E10:F11"/>
    <mergeCell ref="H10:I11"/>
    <mergeCell ref="K10:K11"/>
    <mergeCell ref="M10:M11"/>
    <mergeCell ref="E7:I7"/>
    <mergeCell ref="E8:I8"/>
    <mergeCell ref="K8:M8"/>
    <mergeCell ref="K7:M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L310"/>
  <sheetViews>
    <sheetView showGridLines="0" zoomScaleNormal="100" workbookViewId="0">
      <selection activeCell="C190" sqref="C190"/>
    </sheetView>
  </sheetViews>
  <sheetFormatPr defaultRowHeight="15"/>
  <cols>
    <col min="1" max="1" width="10.7109375" customWidth="1"/>
    <col min="3" max="3" width="51.7109375" customWidth="1"/>
    <col min="4" max="4" width="1.7109375" customWidth="1"/>
    <col min="5" max="6" width="10.7109375" customWidth="1"/>
    <col min="7" max="7" width="1.7109375" customWidth="1"/>
    <col min="8" max="8" width="11.28515625" customWidth="1"/>
    <col min="9" max="9" width="10.7109375" bestFit="1" customWidth="1"/>
    <col min="10" max="10" width="1.85546875" bestFit="1" customWidth="1"/>
    <col min="11" max="11" width="12.7109375" style="4" customWidth="1"/>
    <col min="12" max="12" width="10.140625" style="4" bestFit="1" customWidth="1"/>
  </cols>
  <sheetData>
    <row r="1" spans="1:12" ht="12" customHeight="1">
      <c r="K1"/>
      <c r="L1"/>
    </row>
    <row r="2" spans="1:12" ht="12" customHeight="1">
      <c r="C2" s="58"/>
      <c r="F2" s="49"/>
      <c r="G2" s="49"/>
      <c r="H2" s="77"/>
      <c r="I2" s="77"/>
      <c r="J2" s="77"/>
      <c r="K2" s="77"/>
      <c r="L2"/>
    </row>
    <row r="3" spans="1:12" ht="12" customHeight="1">
      <c r="B3" s="148" t="s">
        <v>185</v>
      </c>
      <c r="C3" s="151"/>
      <c r="K3" s="8"/>
      <c r="L3"/>
    </row>
    <row r="4" spans="1:12" ht="12" customHeight="1">
      <c r="K4"/>
      <c r="L4"/>
    </row>
    <row r="5" spans="1:12" ht="12" customHeight="1">
      <c r="C5" s="151" t="s">
        <v>186</v>
      </c>
      <c r="K5"/>
      <c r="L5"/>
    </row>
    <row r="6" spans="1:12" ht="12" customHeight="1">
      <c r="K6"/>
      <c r="L6"/>
    </row>
    <row r="7" spans="1:12" ht="12" customHeight="1">
      <c r="K7"/>
      <c r="L7"/>
    </row>
    <row r="8" spans="1:12" ht="12" customHeight="1" thickBot="1">
      <c r="C8" s="90" t="s">
        <v>187</v>
      </c>
      <c r="D8" s="90"/>
      <c r="E8" s="90"/>
      <c r="F8" s="90"/>
      <c r="G8" s="90"/>
      <c r="H8" s="91"/>
      <c r="I8" s="90"/>
      <c r="J8" s="90"/>
      <c r="K8" s="10"/>
      <c r="L8"/>
    </row>
    <row r="9" spans="1:12" ht="12" customHeight="1">
      <c r="C9" s="92"/>
      <c r="D9" s="92"/>
      <c r="E9" s="92"/>
      <c r="F9" s="92"/>
      <c r="G9" s="92"/>
      <c r="H9" s="239" t="s">
        <v>1</v>
      </c>
      <c r="I9" s="239"/>
      <c r="J9" s="239"/>
      <c r="K9" s="4" t="s">
        <v>55</v>
      </c>
      <c r="L9"/>
    </row>
    <row r="10" spans="1:12" ht="12" customHeight="1">
      <c r="A10" s="66"/>
      <c r="C10" s="92"/>
      <c r="D10" s="92"/>
      <c r="E10" s="92"/>
      <c r="F10" s="92"/>
      <c r="G10" s="92"/>
      <c r="H10" s="240" t="s">
        <v>271</v>
      </c>
      <c r="I10" s="240"/>
      <c r="J10" s="240"/>
      <c r="K10" s="48" t="s">
        <v>56</v>
      </c>
      <c r="L10"/>
    </row>
    <row r="11" spans="1:12" ht="12" customHeight="1">
      <c r="A11" s="66"/>
      <c r="C11" s="69"/>
      <c r="D11" s="93"/>
      <c r="E11" s="93"/>
      <c r="F11" s="93"/>
      <c r="G11" s="49"/>
      <c r="H11" s="53">
        <v>2023</v>
      </c>
      <c r="I11" s="55">
        <v>2022</v>
      </c>
      <c r="K11" s="55">
        <v>2022</v>
      </c>
      <c r="L11"/>
    </row>
    <row r="12" spans="1:12" ht="12" customHeight="1">
      <c r="A12" s="66"/>
      <c r="C12" s="49" t="s">
        <v>2</v>
      </c>
      <c r="E12" s="49"/>
      <c r="F12" s="49"/>
      <c r="G12" s="49"/>
      <c r="H12" s="127">
        <v>0.5</v>
      </c>
      <c r="I12" s="127">
        <v>0.39</v>
      </c>
      <c r="J12" s="127"/>
      <c r="K12" s="127">
        <v>0.51</v>
      </c>
      <c r="L12" s="186"/>
    </row>
    <row r="13" spans="1:12" ht="12" customHeight="1">
      <c r="C13" s="49" t="s">
        <v>3</v>
      </c>
      <c r="E13" s="49"/>
      <c r="F13" s="49"/>
      <c r="G13" s="49"/>
      <c r="H13" s="127">
        <v>0.23</v>
      </c>
      <c r="I13" s="127">
        <v>0.16</v>
      </c>
      <c r="J13" s="127"/>
      <c r="K13" s="127">
        <v>0.2</v>
      </c>
      <c r="L13" s="186"/>
    </row>
    <row r="14" spans="1:12" ht="12" customHeight="1">
      <c r="C14" s="49" t="s">
        <v>4</v>
      </c>
      <c r="E14" s="49"/>
      <c r="F14" s="49"/>
      <c r="G14" s="49"/>
      <c r="H14" s="127">
        <v>0.11</v>
      </c>
      <c r="I14" s="127">
        <v>0.08</v>
      </c>
      <c r="J14" s="127"/>
      <c r="K14" s="127">
        <v>0.11</v>
      </c>
      <c r="L14" s="186"/>
    </row>
    <row r="15" spans="1:12" ht="12" customHeight="1">
      <c r="C15" s="49" t="s">
        <v>5</v>
      </c>
      <c r="E15" s="49"/>
      <c r="F15" s="49"/>
      <c r="G15" s="49"/>
      <c r="H15" s="127">
        <v>0.02</v>
      </c>
      <c r="I15" s="127">
        <v>0.06</v>
      </c>
      <c r="J15" s="127"/>
      <c r="K15" s="127">
        <v>0.05</v>
      </c>
      <c r="L15" s="186"/>
    </row>
    <row r="16" spans="1:12" ht="12" customHeight="1">
      <c r="C16" s="93" t="s">
        <v>6</v>
      </c>
      <c r="D16" s="84"/>
      <c r="E16" s="93"/>
      <c r="F16" s="93"/>
      <c r="G16" s="49"/>
      <c r="H16" s="128">
        <v>0.14000000000000001</v>
      </c>
      <c r="I16" s="128">
        <v>0.31</v>
      </c>
      <c r="J16" s="127"/>
      <c r="K16" s="128">
        <v>0.13</v>
      </c>
      <c r="L16" s="186"/>
    </row>
    <row r="17" spans="2:12" ht="12" customHeight="1">
      <c r="C17" s="115" t="s">
        <v>188</v>
      </c>
      <c r="K17"/>
      <c r="L17"/>
    </row>
    <row r="18" spans="2:12" ht="12" customHeight="1">
      <c r="C18" s="115" t="s">
        <v>189</v>
      </c>
      <c r="K18"/>
      <c r="L18"/>
    </row>
    <row r="19" spans="2:12" ht="12" customHeight="1">
      <c r="K19"/>
      <c r="L19"/>
    </row>
    <row r="20" spans="2:12" ht="12" customHeight="1">
      <c r="K20"/>
      <c r="L20"/>
    </row>
    <row r="21" spans="2:12" ht="12" customHeight="1">
      <c r="K21"/>
      <c r="L21"/>
    </row>
    <row r="22" spans="2:12" ht="12" customHeight="1">
      <c r="K22"/>
      <c r="L22"/>
    </row>
    <row r="23" spans="2:12" ht="12" customHeight="1">
      <c r="K23"/>
      <c r="L23"/>
    </row>
    <row r="24" spans="2:12" ht="12" customHeight="1">
      <c r="B24" s="3" t="s">
        <v>190</v>
      </c>
      <c r="C24" s="4"/>
      <c r="D24" s="4"/>
      <c r="E24" s="4"/>
      <c r="F24" s="4"/>
      <c r="G24" s="50"/>
      <c r="H24" s="50"/>
      <c r="I24" s="50"/>
      <c r="J24" s="50"/>
      <c r="K24" s="50"/>
    </row>
    <row r="25" spans="2:12" ht="12" customHeight="1">
      <c r="B25" s="3"/>
      <c r="C25" s="4"/>
      <c r="D25" s="4"/>
      <c r="E25" s="4"/>
      <c r="F25" s="4"/>
      <c r="G25" s="50"/>
      <c r="H25" s="50"/>
      <c r="I25" s="50"/>
      <c r="J25" s="50"/>
      <c r="K25" s="50"/>
    </row>
    <row r="26" spans="2:12" ht="12" customHeight="1" thickBot="1">
      <c r="C26" s="45" t="s">
        <v>191</v>
      </c>
      <c r="D26" s="45"/>
      <c r="E26" s="45"/>
      <c r="F26" s="45"/>
      <c r="G26" s="45"/>
      <c r="H26" s="45"/>
      <c r="I26" s="45"/>
      <c r="J26" s="45"/>
      <c r="K26" s="45"/>
      <c r="L26"/>
    </row>
    <row r="27" spans="2:12" ht="12" customHeight="1">
      <c r="C27" s="92"/>
      <c r="D27" s="92"/>
      <c r="E27" s="92"/>
      <c r="F27" s="92"/>
      <c r="G27" s="92"/>
      <c r="H27" s="239" t="s">
        <v>1</v>
      </c>
      <c r="I27" s="239"/>
      <c r="J27" s="239"/>
      <c r="K27" s="4" t="s">
        <v>55</v>
      </c>
      <c r="L27"/>
    </row>
    <row r="28" spans="2:12" ht="12" customHeight="1">
      <c r="C28" s="92"/>
      <c r="D28" s="92"/>
      <c r="E28" s="92"/>
      <c r="F28" s="92"/>
      <c r="G28" s="92"/>
      <c r="H28" s="240" t="s">
        <v>271</v>
      </c>
      <c r="I28" s="240"/>
      <c r="J28" s="240"/>
      <c r="K28" s="48" t="s">
        <v>56</v>
      </c>
      <c r="L28"/>
    </row>
    <row r="29" spans="2:12" ht="12" customHeight="1">
      <c r="C29" s="69" t="s">
        <v>57</v>
      </c>
      <c r="D29" s="93"/>
      <c r="E29" s="93"/>
      <c r="F29" s="93"/>
      <c r="G29" s="49"/>
      <c r="H29" s="53">
        <v>2023</v>
      </c>
      <c r="I29" s="55">
        <v>2022</v>
      </c>
      <c r="K29" s="46">
        <v>2022</v>
      </c>
      <c r="L29"/>
    </row>
    <row r="30" spans="2:12" ht="12" customHeight="1">
      <c r="C30" s="4" t="s">
        <v>192</v>
      </c>
      <c r="D30" s="4"/>
      <c r="E30" s="4"/>
      <c r="F30" s="4"/>
      <c r="G30" s="50"/>
      <c r="H30" s="50">
        <v>-124.1</v>
      </c>
      <c r="I30" s="50">
        <v>-93.5</v>
      </c>
      <c r="J30" s="50"/>
      <c r="K30" s="50">
        <v>-433.90000000000003</v>
      </c>
      <c r="L30"/>
    </row>
    <row r="31" spans="2:12" ht="12" customHeight="1">
      <c r="C31" s="4" t="s">
        <v>193</v>
      </c>
      <c r="D31" s="4"/>
      <c r="E31" s="4"/>
      <c r="F31" s="4"/>
      <c r="G31" s="50"/>
      <c r="H31" s="50">
        <v>-4.0999999999999996</v>
      </c>
      <c r="I31" s="50">
        <v>-3.7</v>
      </c>
      <c r="J31" s="50"/>
      <c r="K31" s="50">
        <v>-15</v>
      </c>
    </row>
    <row r="32" spans="2:12" ht="12" customHeight="1">
      <c r="C32" s="4" t="s">
        <v>194</v>
      </c>
      <c r="D32" s="4"/>
      <c r="E32" s="4"/>
      <c r="F32" s="4"/>
      <c r="G32" s="50"/>
      <c r="H32" s="50">
        <v>-10.6</v>
      </c>
      <c r="I32" s="50">
        <v>-9.6</v>
      </c>
      <c r="J32" s="50"/>
      <c r="K32" s="50">
        <v>-38.9</v>
      </c>
    </row>
    <row r="33" spans="2:12" ht="12" customHeight="1">
      <c r="C33" s="47" t="s">
        <v>195</v>
      </c>
      <c r="D33" s="47"/>
      <c r="E33" s="138"/>
      <c r="F33" s="46"/>
      <c r="G33" s="57"/>
      <c r="H33" s="51">
        <f>SUM(H30:H32)</f>
        <v>-138.79999999999998</v>
      </c>
      <c r="I33" s="51">
        <f>SUM(I30:I32)</f>
        <v>-106.8</v>
      </c>
      <c r="J33" s="50"/>
      <c r="K33" s="51">
        <f>SUM(K30:K32)</f>
        <v>-487.8</v>
      </c>
    </row>
    <row r="34" spans="2:12" ht="12" customHeight="1">
      <c r="C34" s="4" t="s">
        <v>196</v>
      </c>
      <c r="D34" s="4"/>
      <c r="E34" s="139"/>
      <c r="F34" s="4"/>
      <c r="G34" s="50"/>
      <c r="H34" s="50">
        <v>0.9</v>
      </c>
      <c r="I34" s="50">
        <v>-1.1000000000000001</v>
      </c>
      <c r="J34" s="50"/>
      <c r="K34" s="50">
        <v>2.8</v>
      </c>
    </row>
    <row r="35" spans="2:12" ht="12" customHeight="1">
      <c r="C35" s="49" t="s">
        <v>170</v>
      </c>
      <c r="D35" s="4"/>
      <c r="E35" s="139"/>
      <c r="F35" s="4"/>
      <c r="G35" s="50"/>
      <c r="H35" s="50">
        <v>34.9</v>
      </c>
      <c r="I35" s="50">
        <v>21.5</v>
      </c>
      <c r="J35" s="50"/>
      <c r="K35" s="50">
        <v>106.4</v>
      </c>
    </row>
    <row r="36" spans="2:12" ht="12" customHeight="1">
      <c r="C36" s="49" t="s">
        <v>197</v>
      </c>
      <c r="D36" s="4"/>
      <c r="E36" s="139"/>
      <c r="F36" s="4"/>
      <c r="G36" s="50"/>
      <c r="H36" s="50">
        <v>2.2999999999999998</v>
      </c>
      <c r="I36" s="50">
        <v>2</v>
      </c>
      <c r="J36" s="50"/>
      <c r="K36" s="50">
        <v>8.1</v>
      </c>
    </row>
    <row r="37" spans="2:12" ht="12" customHeight="1">
      <c r="C37" s="47" t="s">
        <v>198</v>
      </c>
      <c r="D37" s="47"/>
      <c r="E37" s="138"/>
      <c r="F37" s="47"/>
      <c r="G37" s="57"/>
      <c r="H37" s="51">
        <f>SUM(H33:H36)</f>
        <v>-100.69999999999997</v>
      </c>
      <c r="I37" s="51">
        <f>SUM(I33:I36)</f>
        <v>-84.399999999999991</v>
      </c>
      <c r="J37" s="57"/>
      <c r="K37" s="51">
        <f>SUM(K33:K36)</f>
        <v>-370.5</v>
      </c>
    </row>
    <row r="38" spans="2:12" ht="12" customHeight="1">
      <c r="C38" s="4"/>
      <c r="D38" s="4"/>
      <c r="E38" s="137"/>
      <c r="F38" s="4"/>
      <c r="G38" s="50"/>
      <c r="H38" s="50"/>
      <c r="I38" s="50"/>
      <c r="J38" s="50"/>
    </row>
    <row r="39" spans="2:12" ht="12" customHeight="1">
      <c r="C39" s="4"/>
      <c r="D39" s="4"/>
      <c r="E39" s="137"/>
      <c r="F39" s="4"/>
      <c r="G39" s="50"/>
      <c r="H39" s="50"/>
      <c r="I39" s="50"/>
      <c r="J39" s="50"/>
    </row>
    <row r="40" spans="2:12" ht="12" customHeight="1">
      <c r="C40" s="4"/>
      <c r="D40" s="4"/>
      <c r="E40" s="137"/>
      <c r="F40" s="4"/>
      <c r="G40" s="50"/>
      <c r="H40" s="50"/>
      <c r="I40" s="50"/>
      <c r="J40" s="50"/>
    </row>
    <row r="41" spans="2:12" ht="12" customHeight="1">
      <c r="C41" s="4"/>
      <c r="D41" s="4"/>
      <c r="E41" s="137"/>
      <c r="F41" s="4"/>
      <c r="G41" s="50"/>
      <c r="H41" s="50"/>
      <c r="I41" s="50"/>
      <c r="J41" s="50"/>
    </row>
    <row r="42" spans="2:12" ht="12" customHeight="1">
      <c r="C42" s="4"/>
      <c r="D42" s="4"/>
      <c r="E42" s="137"/>
      <c r="F42" s="4"/>
      <c r="G42" s="50"/>
      <c r="H42" s="50"/>
      <c r="I42" s="50"/>
      <c r="J42" s="50"/>
    </row>
    <row r="43" spans="2:12" ht="12" customHeight="1">
      <c r="C43" s="4"/>
      <c r="D43" s="4"/>
      <c r="E43" s="137"/>
      <c r="F43" s="4"/>
      <c r="G43" s="50"/>
      <c r="H43" s="50"/>
      <c r="I43" s="50"/>
      <c r="J43" s="50"/>
    </row>
    <row r="44" spans="2:12" ht="12" customHeight="1">
      <c r="B44" s="3" t="s">
        <v>199</v>
      </c>
      <c r="K44"/>
      <c r="L44"/>
    </row>
    <row r="45" spans="2:12" ht="12" customHeight="1">
      <c r="B45" s="3"/>
      <c r="K45"/>
      <c r="L45"/>
    </row>
    <row r="46" spans="2:12" ht="12" customHeight="1" thickBot="1">
      <c r="C46" s="90" t="s">
        <v>200</v>
      </c>
      <c r="D46" s="90"/>
      <c r="E46" s="90"/>
      <c r="F46" s="90"/>
      <c r="G46" s="90"/>
      <c r="H46" s="90"/>
      <c r="I46" s="90"/>
      <c r="J46" s="90"/>
      <c r="K46" s="10"/>
      <c r="L46"/>
    </row>
    <row r="47" spans="2:12" ht="12" customHeight="1">
      <c r="C47" s="92"/>
      <c r="D47" s="92"/>
      <c r="E47" s="92"/>
      <c r="F47" s="92"/>
      <c r="G47" s="92"/>
      <c r="H47" s="239" t="s">
        <v>1</v>
      </c>
      <c r="I47" s="239"/>
      <c r="J47" s="239"/>
      <c r="K47" s="4" t="s">
        <v>55</v>
      </c>
    </row>
    <row r="48" spans="2:12" ht="12" customHeight="1">
      <c r="C48" s="92"/>
      <c r="D48" s="92"/>
      <c r="E48" s="92"/>
      <c r="F48" s="92"/>
      <c r="G48" s="92"/>
      <c r="H48" s="240" t="s">
        <v>271</v>
      </c>
      <c r="I48" s="240"/>
      <c r="J48" s="240"/>
      <c r="K48" s="48" t="s">
        <v>56</v>
      </c>
    </row>
    <row r="49" spans="3:11" ht="12" customHeight="1">
      <c r="C49" s="194" t="s">
        <v>57</v>
      </c>
      <c r="D49" s="195"/>
      <c r="E49" s="195"/>
      <c r="F49" s="195"/>
      <c r="G49" s="178"/>
      <c r="H49" s="196">
        <v>2023</v>
      </c>
      <c r="I49" s="197">
        <v>2022</v>
      </c>
      <c r="J49" s="168"/>
      <c r="K49" s="198">
        <v>2022</v>
      </c>
    </row>
    <row r="50" spans="3:11" ht="12" customHeight="1">
      <c r="C50" s="223"/>
      <c r="D50" s="178"/>
      <c r="E50" s="178"/>
      <c r="F50" s="178"/>
      <c r="G50" s="178"/>
      <c r="H50" s="224"/>
      <c r="I50" s="225"/>
      <c r="J50" s="168"/>
      <c r="K50" s="137"/>
    </row>
    <row r="51" spans="3:11" ht="12" customHeight="1">
      <c r="C51" s="216" t="s">
        <v>176</v>
      </c>
      <c r="D51" s="178"/>
      <c r="E51" s="178"/>
      <c r="F51" s="178"/>
      <c r="G51" s="178"/>
      <c r="H51" s="224"/>
      <c r="I51" s="225"/>
      <c r="J51" s="168"/>
      <c r="K51" s="137"/>
    </row>
    <row r="52" spans="3:11" ht="12" customHeight="1">
      <c r="C52" s="178" t="s">
        <v>35</v>
      </c>
      <c r="D52" s="168"/>
      <c r="E52" s="178"/>
      <c r="F52" s="178"/>
      <c r="G52" s="178"/>
      <c r="H52" s="182">
        <v>-37.9</v>
      </c>
      <c r="I52" s="182">
        <v>-40.299999999999997</v>
      </c>
      <c r="J52" s="182"/>
      <c r="K52" s="182">
        <v>-135.69999999999999</v>
      </c>
    </row>
    <row r="53" spans="3:11" ht="12" customHeight="1">
      <c r="C53" s="178" t="s">
        <v>201</v>
      </c>
      <c r="D53" s="168"/>
      <c r="E53" s="178"/>
      <c r="F53" s="178"/>
      <c r="G53" s="178"/>
      <c r="H53" s="182">
        <v>0</v>
      </c>
      <c r="I53" s="182">
        <v>-3.8000000000000043</v>
      </c>
      <c r="J53" s="182"/>
      <c r="K53" s="182">
        <v>-105.9</v>
      </c>
    </row>
    <row r="54" spans="3:11" ht="12" customHeight="1">
      <c r="C54" s="178" t="s">
        <v>36</v>
      </c>
      <c r="D54" s="168"/>
      <c r="E54" s="178"/>
      <c r="F54" s="178"/>
      <c r="G54" s="178"/>
      <c r="H54" s="182">
        <v>0</v>
      </c>
      <c r="I54" s="183">
        <v>0</v>
      </c>
      <c r="J54" s="182"/>
      <c r="K54" s="183">
        <v>-11.5</v>
      </c>
    </row>
    <row r="55" spans="3:11" ht="12" customHeight="1">
      <c r="C55" s="175" t="s">
        <v>40</v>
      </c>
      <c r="D55" s="176"/>
      <c r="E55" s="176"/>
      <c r="F55" s="177"/>
      <c r="G55" s="178"/>
      <c r="H55" s="179">
        <f>SUM(H52:H54)</f>
        <v>-37.9</v>
      </c>
      <c r="I55" s="179">
        <f>SUM(I52:I54)</f>
        <v>-44.1</v>
      </c>
      <c r="J55" s="180"/>
      <c r="K55" s="179">
        <f>SUM(K52:K54)</f>
        <v>-253.1</v>
      </c>
    </row>
    <row r="56" spans="3:11" ht="12" customHeight="1"/>
    <row r="57" spans="3:11" ht="12" customHeight="1">
      <c r="C57" s="216" t="s">
        <v>159</v>
      </c>
      <c r="D57" s="168"/>
      <c r="E57" s="178"/>
      <c r="F57" s="178"/>
      <c r="G57" s="178"/>
      <c r="H57" s="182"/>
      <c r="I57" s="182"/>
      <c r="J57" s="182"/>
      <c r="K57" s="182"/>
    </row>
    <row r="58" spans="3:11" ht="12" customHeight="1">
      <c r="C58" s="178" t="s">
        <v>35</v>
      </c>
      <c r="D58" s="168"/>
      <c r="E58" s="178"/>
      <c r="F58" s="178"/>
      <c r="G58" s="178"/>
      <c r="H58" s="87">
        <v>-70.599999999999994</v>
      </c>
      <c r="I58" s="183">
        <v>-59.1</v>
      </c>
      <c r="J58" s="182"/>
      <c r="K58" s="183">
        <v>-242</v>
      </c>
    </row>
    <row r="59" spans="3:11" ht="12" customHeight="1">
      <c r="C59" s="175" t="s">
        <v>40</v>
      </c>
      <c r="D59" s="176"/>
      <c r="E59" s="176"/>
      <c r="F59" s="177"/>
      <c r="G59" s="178"/>
      <c r="H59" s="179">
        <f>SUM(H56:H58)</f>
        <v>-70.599999999999994</v>
      </c>
      <c r="I59" s="179">
        <f>SUM(I56:I58)</f>
        <v>-59.1</v>
      </c>
      <c r="J59" s="180"/>
      <c r="K59" s="179">
        <f>SUM(K56:K58)</f>
        <v>-242</v>
      </c>
    </row>
    <row r="60" spans="3:11" ht="12" customHeight="1">
      <c r="C60" s="58"/>
      <c r="F60" s="49"/>
      <c r="G60" s="49"/>
      <c r="H60" s="77"/>
      <c r="I60" s="77"/>
      <c r="J60" s="77"/>
      <c r="K60" s="77"/>
    </row>
    <row r="61" spans="3:11" ht="12" customHeight="1">
      <c r="C61" s="58"/>
      <c r="F61" s="49"/>
      <c r="G61" s="49"/>
      <c r="H61" s="77"/>
      <c r="I61" s="77"/>
      <c r="J61" s="77"/>
      <c r="K61" s="77"/>
    </row>
    <row r="62" spans="3:11" ht="12" customHeight="1">
      <c r="C62" s="58"/>
      <c r="F62" s="49"/>
      <c r="G62" s="49"/>
      <c r="H62" s="77"/>
      <c r="I62" s="77"/>
      <c r="J62" s="77"/>
      <c r="K62" s="77"/>
    </row>
    <row r="63" spans="3:11" ht="12" customHeight="1"/>
    <row r="64" spans="3:11" ht="12" customHeight="1"/>
    <row r="65" spans="3:11" ht="12" customHeight="1" thickBot="1">
      <c r="C65" s="90" t="s">
        <v>202</v>
      </c>
      <c r="D65" s="90"/>
      <c r="E65" s="90"/>
      <c r="F65" s="90"/>
      <c r="G65" s="90"/>
      <c r="H65" s="91"/>
      <c r="I65" s="90"/>
      <c r="J65" s="90"/>
      <c r="K65" s="10"/>
    </row>
    <row r="66" spans="3:11" ht="12" customHeight="1">
      <c r="C66" s="92"/>
      <c r="D66" s="92"/>
      <c r="E66" s="92"/>
      <c r="F66" s="92"/>
      <c r="G66" s="92"/>
      <c r="H66" s="239" t="s">
        <v>1</v>
      </c>
      <c r="I66" s="239"/>
      <c r="J66" s="239"/>
      <c r="K66" s="4" t="s">
        <v>55</v>
      </c>
    </row>
    <row r="67" spans="3:11" ht="12" customHeight="1">
      <c r="C67" s="92"/>
      <c r="D67" s="92"/>
      <c r="E67" s="92"/>
      <c r="F67" s="92"/>
      <c r="G67" s="92"/>
      <c r="H67" s="240" t="s">
        <v>271</v>
      </c>
      <c r="I67" s="240"/>
      <c r="J67" s="240"/>
      <c r="K67" s="48" t="s">
        <v>56</v>
      </c>
    </row>
    <row r="68" spans="3:11" ht="12" customHeight="1">
      <c r="C68" s="69" t="s">
        <v>57</v>
      </c>
      <c r="D68" s="93"/>
      <c r="E68" s="93"/>
      <c r="F68" s="93"/>
      <c r="G68" s="49"/>
      <c r="H68" s="53">
        <v>2023</v>
      </c>
      <c r="I68" s="55">
        <v>2022</v>
      </c>
      <c r="K68" s="48">
        <v>2022</v>
      </c>
    </row>
    <row r="69" spans="3:11" ht="12" customHeight="1">
      <c r="C69" s="49" t="s">
        <v>203</v>
      </c>
      <c r="E69" s="49"/>
      <c r="F69" s="49"/>
      <c r="G69" s="49"/>
      <c r="H69" s="79">
        <v>-27.900000000000002</v>
      </c>
      <c r="I69" s="79">
        <v>-33.9</v>
      </c>
      <c r="J69" s="79"/>
      <c r="K69" s="79">
        <v>-122.2</v>
      </c>
    </row>
    <row r="70" spans="3:11" ht="12" customHeight="1">
      <c r="C70" s="49" t="s">
        <v>204</v>
      </c>
      <c r="E70" s="49"/>
      <c r="F70" s="49"/>
      <c r="G70" s="49"/>
      <c r="H70" s="79">
        <v>-0.29999999999999982</v>
      </c>
      <c r="I70" s="79">
        <v>-0.80000000000000071</v>
      </c>
      <c r="J70" s="79"/>
      <c r="K70" s="79">
        <v>0.40000000000000213</v>
      </c>
    </row>
    <row r="71" spans="3:11" ht="12" customHeight="1">
      <c r="C71" s="93" t="s">
        <v>205</v>
      </c>
      <c r="E71" s="49"/>
      <c r="F71" s="49"/>
      <c r="G71" s="49"/>
      <c r="H71" s="79">
        <v>7.6</v>
      </c>
      <c r="I71" s="79">
        <v>6.4</v>
      </c>
      <c r="J71" s="79"/>
      <c r="K71" s="79">
        <v>25.9</v>
      </c>
    </row>
    <row r="72" spans="3:11" ht="12" customHeight="1">
      <c r="C72" s="52" t="s">
        <v>40</v>
      </c>
      <c r="D72" s="7"/>
      <c r="E72" s="7"/>
      <c r="F72" s="96"/>
      <c r="G72" s="49"/>
      <c r="H72" s="80">
        <f>SUM(H69:H71)</f>
        <v>-20.6</v>
      </c>
      <c r="I72" s="80">
        <v>-28.300000000000004</v>
      </c>
      <c r="J72" s="77"/>
      <c r="K72" s="80">
        <v>-95.9</v>
      </c>
    </row>
    <row r="73" spans="3:11" ht="12" customHeight="1">
      <c r="C73" s="248" t="s">
        <v>206</v>
      </c>
      <c r="D73" s="248"/>
      <c r="E73" s="248"/>
      <c r="F73" s="248"/>
      <c r="G73" s="248"/>
      <c r="H73" s="248"/>
      <c r="I73" s="248"/>
      <c r="J73" s="248"/>
      <c r="K73" s="248"/>
    </row>
    <row r="74" spans="3:11" ht="15.75" customHeight="1">
      <c r="C74" s="219" t="s">
        <v>207</v>
      </c>
      <c r="D74" s="193"/>
      <c r="E74" s="193"/>
      <c r="F74" s="193"/>
      <c r="G74" s="193"/>
      <c r="H74" s="193"/>
      <c r="I74" s="193"/>
      <c r="J74" s="193"/>
      <c r="K74" s="193"/>
    </row>
    <row r="75" spans="3:11" ht="12" customHeight="1">
      <c r="C75" s="4"/>
    </row>
    <row r="76" spans="3:11" ht="12" customHeight="1"/>
    <row r="77" spans="3:11" ht="12" customHeight="1" thickBot="1">
      <c r="C77" s="97" t="s">
        <v>208</v>
      </c>
      <c r="D77" s="90"/>
      <c r="E77" s="90"/>
      <c r="F77" s="90"/>
      <c r="G77" s="90"/>
      <c r="H77" s="91"/>
      <c r="I77" s="90"/>
      <c r="J77" s="90"/>
      <c r="K77" s="10"/>
    </row>
    <row r="78" spans="3:11" ht="12" customHeight="1">
      <c r="C78" s="92"/>
      <c r="D78" s="92"/>
      <c r="E78" s="92"/>
      <c r="F78" s="92"/>
      <c r="G78" s="92"/>
      <c r="H78" s="239" t="s">
        <v>1</v>
      </c>
      <c r="I78" s="239"/>
      <c r="J78" s="239"/>
      <c r="K78" s="4" t="s">
        <v>55</v>
      </c>
    </row>
    <row r="79" spans="3:11" ht="12" customHeight="1">
      <c r="C79" s="92"/>
      <c r="D79" s="92"/>
      <c r="E79" s="92"/>
      <c r="F79" s="92"/>
      <c r="G79" s="92"/>
      <c r="H79" s="240" t="s">
        <v>271</v>
      </c>
      <c r="I79" s="240"/>
      <c r="J79" s="240"/>
      <c r="K79" s="48" t="s">
        <v>56</v>
      </c>
    </row>
    <row r="80" spans="3:11" ht="12" customHeight="1">
      <c r="C80" s="69" t="s">
        <v>57</v>
      </c>
      <c r="D80" s="93"/>
      <c r="E80" s="93"/>
      <c r="F80" s="93"/>
      <c r="G80" s="49"/>
      <c r="H80" s="53">
        <v>2023</v>
      </c>
      <c r="I80" s="55">
        <v>2022</v>
      </c>
      <c r="K80" s="48">
        <v>2022</v>
      </c>
    </row>
    <row r="81" spans="3:12" ht="12" customHeight="1">
      <c r="C81" s="49" t="s">
        <v>38</v>
      </c>
      <c r="E81" s="49"/>
      <c r="F81" s="49"/>
      <c r="G81" s="49"/>
      <c r="H81" s="79">
        <v>0</v>
      </c>
      <c r="I81" s="79">
        <v>0</v>
      </c>
      <c r="J81" s="79"/>
      <c r="K81" s="79">
        <v>0.4</v>
      </c>
    </row>
    <row r="82" spans="3:12" ht="12" customHeight="1">
      <c r="C82" s="49" t="s">
        <v>39</v>
      </c>
      <c r="E82" s="49"/>
      <c r="F82" s="49"/>
      <c r="G82" s="49"/>
      <c r="H82" s="79">
        <v>0</v>
      </c>
      <c r="I82" s="79">
        <v>0</v>
      </c>
      <c r="J82" s="79"/>
      <c r="K82" s="79">
        <v>-5.7</v>
      </c>
    </row>
    <row r="83" spans="3:12" ht="12" customHeight="1">
      <c r="C83" s="52" t="s">
        <v>40</v>
      </c>
      <c r="D83" s="7"/>
      <c r="E83" s="7"/>
      <c r="F83" s="96"/>
      <c r="G83" s="49"/>
      <c r="H83" s="80">
        <f>SUM(H81:H82)</f>
        <v>0</v>
      </c>
      <c r="I83" s="80">
        <f>SUM(I81:I82)</f>
        <v>0</v>
      </c>
      <c r="J83" s="77"/>
      <c r="K83" s="80">
        <f>SUM(K81:K82)</f>
        <v>-5.3</v>
      </c>
    </row>
    <row r="84" spans="3:12" ht="12" customHeight="1"/>
    <row r="85" spans="3:12" ht="12" customHeight="1"/>
    <row r="86" spans="3:12" ht="12" customHeight="1"/>
    <row r="87" spans="3:12" ht="12" customHeight="1" thickBot="1">
      <c r="C87" s="201" t="s">
        <v>209</v>
      </c>
      <c r="D87" s="201"/>
      <c r="E87" s="201"/>
      <c r="F87" s="201"/>
      <c r="G87" s="201"/>
      <c r="H87" s="202"/>
      <c r="I87" s="201"/>
      <c r="J87" s="201"/>
      <c r="K87" s="203"/>
    </row>
    <row r="88" spans="3:12" ht="12" customHeight="1">
      <c r="C88" s="204"/>
      <c r="D88" s="204"/>
      <c r="E88" s="204"/>
      <c r="F88" s="204"/>
      <c r="G88" s="204"/>
      <c r="H88" s="247" t="s">
        <v>1</v>
      </c>
      <c r="I88" s="247"/>
      <c r="J88" s="247"/>
      <c r="K88" s="137" t="s">
        <v>55</v>
      </c>
    </row>
    <row r="89" spans="3:12" ht="12" customHeight="1">
      <c r="C89" s="204"/>
      <c r="D89" s="204"/>
      <c r="E89" s="204"/>
      <c r="F89" s="204"/>
      <c r="G89" s="204"/>
      <c r="H89" s="242" t="s">
        <v>271</v>
      </c>
      <c r="I89" s="242"/>
      <c r="J89" s="242"/>
      <c r="K89" s="205" t="s">
        <v>56</v>
      </c>
    </row>
    <row r="90" spans="3:12" ht="12" customHeight="1">
      <c r="C90" s="194" t="s">
        <v>57</v>
      </c>
      <c r="D90" s="195"/>
      <c r="E90" s="195"/>
      <c r="F90" s="195"/>
      <c r="G90" s="178"/>
      <c r="H90" s="196">
        <v>2023</v>
      </c>
      <c r="I90" s="197">
        <v>2022</v>
      </c>
      <c r="J90" s="168"/>
      <c r="K90" s="205">
        <v>2022</v>
      </c>
    </row>
    <row r="91" spans="3:12" s="168" customFormat="1" ht="12" customHeight="1">
      <c r="C91" s="178" t="s">
        <v>7</v>
      </c>
      <c r="E91" s="178"/>
      <c r="F91" s="178"/>
      <c r="G91" s="178"/>
      <c r="H91" s="182">
        <v>0</v>
      </c>
      <c r="I91" s="183">
        <v>0.97299999999999998</v>
      </c>
      <c r="J91" s="182"/>
      <c r="K91" s="183">
        <v>10.99</v>
      </c>
      <c r="L91" s="137"/>
    </row>
    <row r="92" spans="3:12" ht="12" customHeight="1">
      <c r="C92" s="178" t="s">
        <v>8</v>
      </c>
      <c r="D92" s="168"/>
      <c r="E92" s="178"/>
      <c r="F92" s="178"/>
      <c r="G92" s="178"/>
      <c r="H92" s="182">
        <v>0</v>
      </c>
      <c r="I92" s="183">
        <v>-4</v>
      </c>
      <c r="J92" s="182"/>
      <c r="K92" s="183">
        <v>-3.4</v>
      </c>
    </row>
    <row r="93" spans="3:12" ht="12" customHeight="1">
      <c r="C93" s="178" t="s">
        <v>9</v>
      </c>
      <c r="D93" s="168"/>
      <c r="E93" s="178"/>
      <c r="F93" s="178"/>
      <c r="G93" s="178"/>
      <c r="H93" s="182">
        <v>0</v>
      </c>
      <c r="I93" s="183">
        <v>0</v>
      </c>
      <c r="J93" s="182"/>
      <c r="K93" s="183">
        <v>-2.00036572</v>
      </c>
    </row>
    <row r="94" spans="3:12" ht="12" customHeight="1">
      <c r="C94" s="178" t="s">
        <v>0</v>
      </c>
      <c r="D94" s="168"/>
      <c r="E94" s="178"/>
      <c r="F94" s="178"/>
      <c r="G94" s="178"/>
      <c r="H94" s="182">
        <v>0</v>
      </c>
      <c r="I94" s="183">
        <v>-1.0890160000000012E-2</v>
      </c>
      <c r="J94" s="182"/>
      <c r="K94" s="183">
        <v>0.11607231999999995</v>
      </c>
    </row>
    <row r="95" spans="3:12" s="168" customFormat="1" ht="12" customHeight="1">
      <c r="C95" s="175" t="s">
        <v>40</v>
      </c>
      <c r="D95" s="176"/>
      <c r="E95" s="176"/>
      <c r="F95" s="177"/>
      <c r="G95" s="178"/>
      <c r="H95" s="179">
        <f>SUM(H91:H94)</f>
        <v>0</v>
      </c>
      <c r="I95" s="179">
        <f>SUM(I91:I94)</f>
        <v>-3.0378901600000003</v>
      </c>
      <c r="J95" s="180"/>
      <c r="K95" s="179">
        <f>SUM(K91:K94)</f>
        <v>5.7057066000000001</v>
      </c>
      <c r="L95" s="137"/>
    </row>
    <row r="96" spans="3:12" ht="12" customHeight="1"/>
    <row r="97" spans="2:11" ht="12" customHeight="1"/>
    <row r="98" spans="2:11" ht="12" customHeight="1"/>
    <row r="99" spans="2:11" ht="12" customHeight="1"/>
    <row r="100" spans="2:11" ht="12" customHeight="1">
      <c r="B100" s="3" t="s">
        <v>210</v>
      </c>
    </row>
    <row r="101" spans="2:11" ht="12" customHeight="1"/>
    <row r="102" spans="2:11" ht="12" customHeight="1"/>
    <row r="103" spans="2:11" ht="12" customHeight="1"/>
    <row r="104" spans="2:11" ht="12" customHeight="1">
      <c r="B104" s="3" t="s">
        <v>211</v>
      </c>
    </row>
    <row r="105" spans="2:11" ht="12" customHeight="1">
      <c r="B105" s="3"/>
    </row>
    <row r="106" spans="2:11" ht="12" customHeight="1" thickBot="1">
      <c r="C106" s="90" t="s">
        <v>212</v>
      </c>
      <c r="D106" s="90"/>
      <c r="E106" s="90"/>
      <c r="F106" s="90"/>
      <c r="G106" s="90"/>
      <c r="H106" s="91"/>
      <c r="I106" s="90"/>
      <c r="J106" s="90"/>
      <c r="K106" s="10"/>
    </row>
    <row r="107" spans="2:11" ht="12" customHeight="1">
      <c r="C107" s="92"/>
      <c r="D107" s="92"/>
      <c r="E107" s="92"/>
      <c r="F107" s="92"/>
      <c r="G107" s="92"/>
      <c r="H107" s="239" t="s">
        <v>1</v>
      </c>
      <c r="I107" s="239"/>
      <c r="J107" s="239"/>
      <c r="K107" s="4" t="s">
        <v>55</v>
      </c>
    </row>
    <row r="108" spans="2:11" ht="12" customHeight="1">
      <c r="C108" s="92"/>
      <c r="D108" s="92"/>
      <c r="E108" s="92"/>
      <c r="F108" s="92"/>
      <c r="G108" s="92"/>
      <c r="H108" s="240" t="s">
        <v>271</v>
      </c>
      <c r="I108" s="240"/>
      <c r="J108" s="240"/>
      <c r="K108" s="48" t="s">
        <v>56</v>
      </c>
    </row>
    <row r="109" spans="2:11" ht="12" customHeight="1">
      <c r="C109" s="69" t="s">
        <v>57</v>
      </c>
      <c r="D109" s="93"/>
      <c r="E109" s="93"/>
      <c r="F109" s="93"/>
      <c r="G109" s="49"/>
      <c r="H109" s="53">
        <v>2023</v>
      </c>
      <c r="I109" s="55">
        <v>2022</v>
      </c>
      <c r="K109" s="46">
        <v>2022</v>
      </c>
    </row>
    <row r="110" spans="2:11" ht="12" customHeight="1">
      <c r="C110" s="49" t="s">
        <v>213</v>
      </c>
      <c r="E110" s="49"/>
      <c r="F110" s="49"/>
      <c r="G110" s="49"/>
      <c r="H110" s="79">
        <v>-29.5</v>
      </c>
      <c r="I110" s="79">
        <v>-24.5</v>
      </c>
      <c r="J110" s="79"/>
      <c r="K110" s="79">
        <v>-109.4</v>
      </c>
    </row>
    <row r="111" spans="2:11" ht="12" customHeight="1">
      <c r="C111" s="49" t="s">
        <v>41</v>
      </c>
      <c r="E111" s="49"/>
      <c r="F111" s="49"/>
      <c r="G111" s="49"/>
      <c r="H111" s="79">
        <v>-1.7</v>
      </c>
      <c r="I111" s="79">
        <v>-1.8</v>
      </c>
      <c r="J111" s="79"/>
      <c r="K111" s="79">
        <v>-6.4</v>
      </c>
    </row>
    <row r="112" spans="2:11" ht="12" customHeight="1">
      <c r="C112" s="49" t="s">
        <v>214</v>
      </c>
      <c r="E112" s="49"/>
      <c r="F112" s="49"/>
      <c r="G112" s="49"/>
      <c r="H112" s="79">
        <v>0.50000000000000067</v>
      </c>
      <c r="I112" s="79">
        <v>1.4999999999999993</v>
      </c>
      <c r="J112" s="79"/>
      <c r="K112" s="79">
        <v>5.5000000000000089</v>
      </c>
    </row>
    <row r="113" spans="2:12" ht="12" customHeight="1">
      <c r="C113" s="52" t="s">
        <v>40</v>
      </c>
      <c r="D113" s="7"/>
      <c r="E113" s="7"/>
      <c r="F113" s="96"/>
      <c r="G113" s="49"/>
      <c r="H113" s="80">
        <f>SUM(H110:H112)</f>
        <v>-30.7</v>
      </c>
      <c r="I113" s="80">
        <f>SUM(I110:I112)</f>
        <v>-24.8</v>
      </c>
      <c r="J113" s="77"/>
      <c r="K113" s="80">
        <f>SUM(K110:K112)</f>
        <v>-110.3</v>
      </c>
    </row>
    <row r="114" spans="2:12" ht="12" customHeight="1"/>
    <row r="115" spans="2:12" s="168" customFormat="1" ht="12" customHeight="1">
      <c r="K115" s="137"/>
      <c r="L115" s="137"/>
    </row>
    <row r="116" spans="2:12" ht="12" customHeight="1">
      <c r="B116" s="3" t="s">
        <v>215</v>
      </c>
    </row>
    <row r="117" spans="2:12" ht="12" customHeight="1">
      <c r="B117" s="3"/>
    </row>
    <row r="118" spans="2:12" ht="12" customHeight="1" thickBot="1">
      <c r="C118" s="90" t="s">
        <v>216</v>
      </c>
      <c r="D118" s="90"/>
      <c r="E118" s="90"/>
      <c r="F118" s="90"/>
      <c r="G118" s="90"/>
      <c r="H118" s="91"/>
      <c r="I118" s="90"/>
      <c r="J118" s="90"/>
      <c r="K118" s="10"/>
    </row>
    <row r="119" spans="2:12" ht="12" customHeight="1">
      <c r="C119" s="92"/>
      <c r="D119" s="92"/>
      <c r="E119" s="92"/>
      <c r="F119" s="92"/>
      <c r="G119" s="92"/>
      <c r="H119" s="239" t="s">
        <v>1</v>
      </c>
      <c r="I119" s="239"/>
      <c r="J119" s="239"/>
      <c r="K119" s="4" t="s">
        <v>55</v>
      </c>
    </row>
    <row r="120" spans="2:12" ht="12" customHeight="1">
      <c r="C120" s="92"/>
      <c r="D120" s="92"/>
      <c r="E120" s="92"/>
      <c r="F120" s="92"/>
      <c r="G120" s="92"/>
      <c r="H120" s="240" t="s">
        <v>271</v>
      </c>
      <c r="I120" s="240"/>
      <c r="J120" s="240"/>
      <c r="K120" s="48" t="s">
        <v>56</v>
      </c>
    </row>
    <row r="121" spans="2:12" ht="12" customHeight="1">
      <c r="C121" s="69" t="s">
        <v>57</v>
      </c>
      <c r="D121" s="93"/>
      <c r="E121" s="93"/>
      <c r="F121" s="93"/>
      <c r="G121" s="49"/>
      <c r="H121" s="53">
        <v>2023</v>
      </c>
      <c r="I121" s="55">
        <v>2022</v>
      </c>
      <c r="K121" s="48">
        <v>2022</v>
      </c>
    </row>
    <row r="122" spans="2:12" ht="12" customHeight="1">
      <c r="C122" s="49" t="s">
        <v>42</v>
      </c>
      <c r="D122" s="49"/>
      <c r="E122" s="49"/>
      <c r="F122" s="49"/>
      <c r="G122" s="49"/>
      <c r="H122" s="79">
        <v>3.8</v>
      </c>
      <c r="I122" s="79">
        <v>0.1</v>
      </c>
      <c r="K122" s="79">
        <v>7</v>
      </c>
    </row>
    <row r="123" spans="2:12" ht="12" customHeight="1">
      <c r="C123" s="60" t="s">
        <v>217</v>
      </c>
      <c r="E123" s="49"/>
      <c r="F123" s="49"/>
      <c r="G123" s="49"/>
      <c r="H123" s="79">
        <v>0.6</v>
      </c>
      <c r="I123" s="79">
        <v>2.6</v>
      </c>
      <c r="J123" s="79"/>
      <c r="K123" s="79">
        <v>4.3</v>
      </c>
    </row>
    <row r="124" spans="2:12" ht="12" customHeight="1">
      <c r="C124" s="60" t="s">
        <v>218</v>
      </c>
      <c r="E124" s="49"/>
      <c r="F124" s="49"/>
      <c r="G124" s="49"/>
      <c r="H124" s="79">
        <v>-11.2</v>
      </c>
      <c r="I124" s="79">
        <v>0</v>
      </c>
      <c r="J124" s="79"/>
      <c r="K124" s="79">
        <v>0</v>
      </c>
    </row>
    <row r="125" spans="2:12" ht="12" customHeight="1">
      <c r="C125" s="60" t="s">
        <v>219</v>
      </c>
      <c r="E125" s="49"/>
      <c r="F125" s="49"/>
      <c r="G125" s="49"/>
      <c r="H125" s="79">
        <v>0</v>
      </c>
      <c r="I125" s="79">
        <v>1.9</v>
      </c>
      <c r="J125" s="79"/>
      <c r="K125" s="79">
        <v>-7.6</v>
      </c>
    </row>
    <row r="126" spans="2:12" ht="12" customHeight="1">
      <c r="C126" s="49" t="s">
        <v>220</v>
      </c>
      <c r="E126" s="49"/>
      <c r="F126" s="49"/>
      <c r="G126" s="49"/>
      <c r="H126" s="79">
        <v>-0.4</v>
      </c>
      <c r="I126" s="79">
        <v>-0.19999999999999973</v>
      </c>
      <c r="J126" s="79"/>
      <c r="K126" s="79">
        <v>-1.0999999999999996</v>
      </c>
    </row>
    <row r="127" spans="2:12" ht="12" customHeight="1">
      <c r="C127" s="52" t="s">
        <v>40</v>
      </c>
      <c r="D127" s="7"/>
      <c r="E127" s="7"/>
      <c r="F127" s="96"/>
      <c r="G127" s="49"/>
      <c r="H127" s="80">
        <f>SUM(H122:H126)</f>
        <v>-7.2</v>
      </c>
      <c r="I127" s="80">
        <f>SUM(I122:I126)</f>
        <v>4.4000000000000004</v>
      </c>
      <c r="J127" s="77"/>
      <c r="K127" s="80">
        <f>SUM(K122:K126)</f>
        <v>2.6000000000000014</v>
      </c>
    </row>
    <row r="128" spans="2:12" ht="12" customHeight="1"/>
    <row r="129" spans="2:11" ht="12" customHeight="1"/>
    <row r="130" spans="2:11" ht="12" customHeight="1">
      <c r="B130" s="3" t="s">
        <v>221</v>
      </c>
    </row>
    <row r="131" spans="2:11" ht="12" customHeight="1">
      <c r="B131" s="3"/>
    </row>
    <row r="132" spans="2:11" ht="12" customHeight="1" thickBot="1">
      <c r="C132" s="90" t="s">
        <v>222</v>
      </c>
      <c r="D132" s="90"/>
      <c r="E132" s="90"/>
      <c r="F132" s="90"/>
      <c r="G132" s="90"/>
      <c r="H132" s="91"/>
      <c r="I132" s="90"/>
      <c r="J132" s="90"/>
      <c r="K132" s="10"/>
    </row>
    <row r="133" spans="2:11" ht="12" customHeight="1">
      <c r="C133" s="92"/>
      <c r="D133" s="92"/>
      <c r="E133" s="92"/>
      <c r="F133" s="92"/>
      <c r="G133" s="92"/>
      <c r="H133" s="239" t="s">
        <v>1</v>
      </c>
      <c r="I133" s="239"/>
      <c r="J133" s="239"/>
      <c r="K133" s="4" t="s">
        <v>55</v>
      </c>
    </row>
    <row r="134" spans="2:11" ht="12" customHeight="1">
      <c r="C134" s="92"/>
      <c r="D134" s="92"/>
      <c r="E134" s="92"/>
      <c r="F134" s="92"/>
      <c r="G134" s="92"/>
      <c r="H134" s="240" t="s">
        <v>271</v>
      </c>
      <c r="I134" s="240"/>
      <c r="J134" s="240"/>
      <c r="K134" s="48" t="s">
        <v>56</v>
      </c>
    </row>
    <row r="135" spans="2:11" ht="12" customHeight="1">
      <c r="C135" s="69" t="s">
        <v>57</v>
      </c>
      <c r="D135" s="93"/>
      <c r="E135" s="93"/>
      <c r="F135" s="93"/>
      <c r="G135" s="49"/>
      <c r="H135" s="53">
        <v>2023</v>
      </c>
      <c r="I135" s="55">
        <v>2022</v>
      </c>
      <c r="K135" s="48">
        <v>2022</v>
      </c>
    </row>
    <row r="136" spans="2:11" ht="12" customHeight="1">
      <c r="C136" s="49" t="s">
        <v>223</v>
      </c>
      <c r="D136" s="49"/>
      <c r="E136" s="49"/>
      <c r="F136" s="49"/>
      <c r="G136" s="49"/>
      <c r="H136" s="79">
        <v>-5.2</v>
      </c>
      <c r="I136" s="79">
        <v>-5</v>
      </c>
      <c r="K136" s="79">
        <v>-26.1</v>
      </c>
    </row>
    <row r="137" spans="2:11" ht="12" customHeight="1">
      <c r="C137" s="60" t="s">
        <v>224</v>
      </c>
      <c r="E137" s="49"/>
      <c r="F137" s="49"/>
      <c r="G137" s="49"/>
      <c r="H137" s="79">
        <v>0</v>
      </c>
      <c r="I137" s="79">
        <v>0</v>
      </c>
      <c r="J137" s="79"/>
      <c r="K137" s="79">
        <v>0</v>
      </c>
    </row>
    <row r="138" spans="2:11" ht="12" customHeight="1">
      <c r="C138" s="52" t="s">
        <v>40</v>
      </c>
      <c r="D138" s="7"/>
      <c r="E138" s="7"/>
      <c r="F138" s="96"/>
      <c r="G138" s="49"/>
      <c r="H138" s="80">
        <f>SUM(H136:H137)</f>
        <v>-5.2</v>
      </c>
      <c r="I138" s="80">
        <v>-5</v>
      </c>
      <c r="J138" s="77"/>
      <c r="K138" s="80">
        <v>-26.1</v>
      </c>
    </row>
    <row r="139" spans="2:11" ht="12" customHeight="1"/>
    <row r="140" spans="2:11" ht="12" customHeight="1"/>
    <row r="141" spans="2:11" ht="12" customHeight="1">
      <c r="B141" s="3" t="s">
        <v>225</v>
      </c>
    </row>
    <row r="142" spans="2:11" ht="12" customHeight="1"/>
    <row r="143" spans="2:11" ht="12" customHeight="1" thickBot="1">
      <c r="C143" s="90" t="s">
        <v>226</v>
      </c>
      <c r="D143" s="90"/>
      <c r="E143" s="90"/>
      <c r="F143" s="90"/>
      <c r="G143" s="90"/>
      <c r="H143" s="91"/>
      <c r="I143" s="90"/>
      <c r="J143" s="90"/>
      <c r="K143" s="10"/>
    </row>
    <row r="144" spans="2:11" ht="12" customHeight="1">
      <c r="C144" s="92"/>
      <c r="D144" s="92"/>
      <c r="E144" s="92"/>
      <c r="F144" s="92"/>
      <c r="G144" s="92"/>
      <c r="H144" s="239" t="s">
        <v>1</v>
      </c>
      <c r="I144" s="239"/>
      <c r="J144" s="239"/>
      <c r="K144" s="4" t="s">
        <v>55</v>
      </c>
    </row>
    <row r="145" spans="2:12" ht="12" customHeight="1">
      <c r="C145" s="92"/>
      <c r="D145" s="92"/>
      <c r="E145" s="92"/>
      <c r="F145" s="92"/>
      <c r="G145" s="92"/>
      <c r="H145" s="240" t="s">
        <v>271</v>
      </c>
      <c r="I145" s="240"/>
      <c r="J145" s="240"/>
      <c r="K145" s="48" t="s">
        <v>56</v>
      </c>
    </row>
    <row r="146" spans="2:12" ht="12" customHeight="1">
      <c r="C146" s="69" t="s">
        <v>57</v>
      </c>
      <c r="D146" s="93"/>
      <c r="E146" s="93"/>
      <c r="F146" s="93"/>
      <c r="G146" s="49"/>
      <c r="H146" s="53">
        <v>2023</v>
      </c>
      <c r="I146" s="55">
        <v>2022</v>
      </c>
      <c r="K146" s="48">
        <v>2022</v>
      </c>
    </row>
    <row r="147" spans="2:12" s="168" customFormat="1" ht="12" customHeight="1">
      <c r="C147" s="178" t="s">
        <v>10</v>
      </c>
      <c r="D147" s="178"/>
      <c r="E147" s="178"/>
      <c r="F147" s="178"/>
      <c r="G147" s="178"/>
      <c r="H147" s="182">
        <v>18</v>
      </c>
      <c r="I147" s="182">
        <v>15.1</v>
      </c>
      <c r="K147" s="182">
        <v>33.299999999999997</v>
      </c>
      <c r="L147" s="137"/>
    </row>
    <row r="148" spans="2:12" s="168" customFormat="1" ht="12" customHeight="1">
      <c r="C148" s="206" t="s">
        <v>11</v>
      </c>
      <c r="D148" s="178"/>
      <c r="E148" s="178"/>
      <c r="F148" s="178"/>
      <c r="G148" s="178"/>
      <c r="H148" s="182">
        <v>9.9499999999999993</v>
      </c>
      <c r="I148" s="182">
        <v>2.7</v>
      </c>
      <c r="K148" s="182">
        <v>11</v>
      </c>
      <c r="L148" s="137"/>
    </row>
    <row r="149" spans="2:12" s="168" customFormat="1" ht="12" customHeight="1">
      <c r="C149" s="206" t="s">
        <v>227</v>
      </c>
      <c r="D149" s="178"/>
      <c r="E149" s="178"/>
      <c r="F149" s="178"/>
      <c r="G149" s="178"/>
      <c r="H149" s="182">
        <v>0.9</v>
      </c>
      <c r="I149" s="182">
        <v>0.5</v>
      </c>
      <c r="K149" s="182">
        <v>5.5</v>
      </c>
      <c r="L149" s="137"/>
    </row>
    <row r="150" spans="2:12" s="168" customFormat="1" ht="12" customHeight="1">
      <c r="C150" s="207" t="s">
        <v>0</v>
      </c>
      <c r="D150" s="195"/>
      <c r="E150" s="195"/>
      <c r="F150" s="195"/>
      <c r="G150" s="178"/>
      <c r="H150" s="208">
        <v>0.80000000000000038</v>
      </c>
      <c r="I150" s="208">
        <v>0.19999999999999996</v>
      </c>
      <c r="K150" s="208">
        <v>0.4</v>
      </c>
      <c r="L150" s="137"/>
    </row>
    <row r="151" spans="2:12" s="168" customFormat="1" ht="12" customHeight="1">
      <c r="C151" s="209" t="s">
        <v>228</v>
      </c>
      <c r="D151" s="178"/>
      <c r="E151" s="178"/>
      <c r="F151" s="178"/>
      <c r="G151" s="178"/>
      <c r="H151" s="180">
        <f>SUM(H147:H150)</f>
        <v>29.65</v>
      </c>
      <c r="I151" s="180">
        <f>SUM(I147:I150)</f>
        <v>18.5</v>
      </c>
      <c r="J151" s="210"/>
      <c r="K151" s="180">
        <f>SUM(K147:K150)</f>
        <v>50.199999999999996</v>
      </c>
      <c r="L151" s="137"/>
    </row>
    <row r="152" spans="2:12" s="168" customFormat="1" ht="12" customHeight="1">
      <c r="C152" s="178" t="s">
        <v>229</v>
      </c>
      <c r="E152" s="178"/>
      <c r="F152" s="178"/>
      <c r="G152" s="178"/>
      <c r="H152" s="182">
        <v>-9.5999999999999979</v>
      </c>
      <c r="I152" s="182">
        <v>-2.7</v>
      </c>
      <c r="J152" s="182"/>
      <c r="K152" s="182">
        <v>-1.6</v>
      </c>
      <c r="L152" s="137"/>
    </row>
    <row r="153" spans="2:12" s="168" customFormat="1" ht="12" customHeight="1">
      <c r="C153" s="211" t="s">
        <v>12</v>
      </c>
      <c r="D153" s="176"/>
      <c r="E153" s="176"/>
      <c r="F153" s="177"/>
      <c r="G153" s="178"/>
      <c r="H153" s="179">
        <f>SUM(H151:H152)</f>
        <v>20.05</v>
      </c>
      <c r="I153" s="179">
        <f>SUM(I151:I152)</f>
        <v>15.8</v>
      </c>
      <c r="J153" s="180"/>
      <c r="K153" s="179">
        <f>SUM(K151:K152)</f>
        <v>48.599999999999994</v>
      </c>
      <c r="L153" s="137"/>
    </row>
    <row r="154" spans="2:12" s="168" customFormat="1" ht="12" customHeight="1">
      <c r="K154" s="137"/>
      <c r="L154" s="137"/>
    </row>
    <row r="155" spans="2:12" ht="12" customHeight="1"/>
    <row r="156" spans="2:12" ht="12" customHeight="1"/>
    <row r="157" spans="2:12" ht="12" customHeight="1"/>
    <row r="158" spans="2:12" ht="12" customHeight="1">
      <c r="B158" s="3" t="s">
        <v>230</v>
      </c>
    </row>
    <row r="159" spans="2:12" ht="12" customHeight="1"/>
    <row r="160" spans="2:12" ht="12" customHeight="1" thickBot="1">
      <c r="C160" s="90" t="s">
        <v>231</v>
      </c>
      <c r="D160" s="90"/>
      <c r="E160" s="90"/>
      <c r="F160" s="90"/>
      <c r="G160" s="90"/>
      <c r="H160" s="91"/>
      <c r="I160" s="90"/>
      <c r="J160" s="90"/>
      <c r="K160" s="10"/>
    </row>
    <row r="161" spans="3:11" ht="12" customHeight="1">
      <c r="C161" s="92"/>
      <c r="D161" s="92"/>
      <c r="E161" s="92"/>
      <c r="F161" s="92"/>
      <c r="G161" s="92"/>
      <c r="H161" s="230" t="s">
        <v>271</v>
      </c>
      <c r="I161" s="230"/>
      <c r="K161" s="185" t="s">
        <v>56</v>
      </c>
    </row>
    <row r="162" spans="3:11" ht="12" customHeight="1">
      <c r="C162" s="69" t="s">
        <v>57</v>
      </c>
      <c r="D162" s="93"/>
      <c r="E162" s="93"/>
      <c r="F162" s="93"/>
      <c r="G162" s="93"/>
      <c r="H162" s="53">
        <v>2023</v>
      </c>
      <c r="I162" s="55">
        <v>2022</v>
      </c>
      <c r="K162" s="46">
        <v>2022</v>
      </c>
    </row>
    <row r="163" spans="3:11" ht="12" customHeight="1">
      <c r="C163" s="49" t="s">
        <v>272</v>
      </c>
      <c r="D163" s="49"/>
      <c r="E163" s="49"/>
      <c r="F163" s="49"/>
      <c r="G163" s="49"/>
      <c r="H163" s="94"/>
      <c r="I163" s="79">
        <v>8.9</v>
      </c>
    </row>
    <row r="164" spans="3:11" ht="12" customHeight="1">
      <c r="C164" s="49" t="s">
        <v>273</v>
      </c>
      <c r="D164" s="49"/>
      <c r="E164" s="49"/>
      <c r="F164" s="49"/>
      <c r="G164" s="49"/>
      <c r="H164" s="79">
        <v>13.8</v>
      </c>
      <c r="I164" s="79">
        <v>45.6</v>
      </c>
      <c r="K164" s="79">
        <v>20.8</v>
      </c>
    </row>
    <row r="165" spans="3:11" ht="12" customHeight="1">
      <c r="C165" s="49" t="s">
        <v>274</v>
      </c>
      <c r="D165" s="49"/>
      <c r="E165" s="49"/>
      <c r="F165" s="49"/>
      <c r="G165" s="49"/>
      <c r="H165" s="79">
        <v>26.3</v>
      </c>
      <c r="I165" s="79">
        <v>44.8</v>
      </c>
      <c r="K165" s="79">
        <v>30.8</v>
      </c>
    </row>
    <row r="166" spans="3:11" ht="12" customHeight="1">
      <c r="C166" s="49" t="s">
        <v>275</v>
      </c>
      <c r="H166" s="79">
        <v>66.2</v>
      </c>
      <c r="I166" s="79">
        <v>109.1</v>
      </c>
      <c r="K166" s="79">
        <v>73.900000000000006</v>
      </c>
    </row>
    <row r="167" spans="3:11" ht="12" customHeight="1">
      <c r="C167" s="49" t="s">
        <v>276</v>
      </c>
      <c r="H167" s="79">
        <v>76.099999999999994</v>
      </c>
      <c r="I167" s="79">
        <v>17</v>
      </c>
      <c r="K167" s="79">
        <v>81.599999999999994</v>
      </c>
    </row>
    <row r="168" spans="3:11" ht="12" customHeight="1">
      <c r="C168" s="93" t="s">
        <v>277</v>
      </c>
      <c r="D168" s="84"/>
      <c r="E168" s="84"/>
      <c r="F168" s="84"/>
      <c r="G168" s="84"/>
      <c r="H168" s="99">
        <v>2.8</v>
      </c>
      <c r="I168" s="99">
        <v>0</v>
      </c>
      <c r="K168" s="99">
        <v>0</v>
      </c>
    </row>
    <row r="169" spans="3:11" ht="12" customHeight="1">
      <c r="C169" s="49" t="s">
        <v>232</v>
      </c>
      <c r="H169" s="79">
        <v>185.2</v>
      </c>
      <c r="I169" s="79">
        <v>225.4</v>
      </c>
      <c r="K169" s="79">
        <v>207.1</v>
      </c>
    </row>
    <row r="170" spans="3:11" ht="12" customHeight="1">
      <c r="C170" s="49" t="s">
        <v>233</v>
      </c>
      <c r="H170" s="79">
        <v>120.19999999999999</v>
      </c>
      <c r="I170" s="79">
        <v>175.6</v>
      </c>
      <c r="K170" s="79">
        <v>93.200000000000017</v>
      </c>
    </row>
    <row r="171" spans="3:11" ht="12" customHeight="1">
      <c r="C171" s="52" t="s">
        <v>84</v>
      </c>
      <c r="D171" s="7"/>
      <c r="E171" s="7"/>
      <c r="F171" s="7"/>
      <c r="G171" s="7"/>
      <c r="H171" s="82">
        <v>305.39999999999998</v>
      </c>
      <c r="I171" s="82">
        <v>401</v>
      </c>
      <c r="K171" s="82">
        <v>300.3</v>
      </c>
    </row>
    <row r="172" spans="3:11" ht="12" customHeight="1"/>
    <row r="173" spans="3:11" ht="12" customHeight="1"/>
    <row r="174" spans="3:11" ht="12" customHeight="1" thickBot="1">
      <c r="C174" s="90" t="s">
        <v>234</v>
      </c>
      <c r="D174" s="90"/>
      <c r="E174" s="90"/>
      <c r="F174" s="90"/>
      <c r="G174" s="90"/>
      <c r="H174" s="91"/>
      <c r="I174" s="90"/>
      <c r="J174" s="90"/>
      <c r="K174" s="10"/>
    </row>
    <row r="175" spans="3:11" ht="12" customHeight="1">
      <c r="C175" s="49"/>
      <c r="D175" s="49"/>
      <c r="E175" s="49"/>
      <c r="F175" s="49"/>
      <c r="G175" s="49"/>
      <c r="H175" s="239" t="s">
        <v>1</v>
      </c>
      <c r="I175" s="239"/>
      <c r="J175" s="239"/>
      <c r="K175" s="4" t="s">
        <v>55</v>
      </c>
    </row>
    <row r="176" spans="3:11" ht="12" customHeight="1">
      <c r="C176" s="92"/>
      <c r="D176" s="92"/>
      <c r="E176" s="92"/>
      <c r="F176" s="92"/>
      <c r="G176" s="92"/>
      <c r="H176" s="240" t="s">
        <v>271</v>
      </c>
      <c r="I176" s="240"/>
      <c r="J176" s="184"/>
      <c r="K176" s="48" t="s">
        <v>56</v>
      </c>
    </row>
    <row r="177" spans="3:11" ht="12" customHeight="1">
      <c r="C177" s="69" t="s">
        <v>57</v>
      </c>
      <c r="D177" s="93"/>
      <c r="E177" s="93"/>
      <c r="F177" s="93"/>
      <c r="G177" s="49"/>
      <c r="H177" s="53">
        <v>2023</v>
      </c>
      <c r="I177" s="55">
        <v>2022</v>
      </c>
      <c r="K177" s="48">
        <v>2022</v>
      </c>
    </row>
    <row r="178" spans="3:11" ht="12" customHeight="1">
      <c r="C178" s="120"/>
      <c r="D178" s="49"/>
      <c r="E178" s="49"/>
      <c r="F178" s="49"/>
      <c r="G178" s="49"/>
    </row>
    <row r="179" spans="3:11" ht="12" customHeight="1">
      <c r="C179" s="4" t="s">
        <v>235</v>
      </c>
      <c r="H179" s="133">
        <v>16.399999999999999</v>
      </c>
      <c r="I179" s="133">
        <v>14.8</v>
      </c>
      <c r="K179" s="133">
        <v>139.29999999999987</v>
      </c>
    </row>
    <row r="180" spans="3:11" ht="12" customHeight="1">
      <c r="C180" s="4" t="s">
        <v>236</v>
      </c>
      <c r="H180" s="133">
        <v>25.6</v>
      </c>
      <c r="I180" s="133">
        <v>54.8</v>
      </c>
      <c r="K180" s="133">
        <v>326.7</v>
      </c>
    </row>
    <row r="181" spans="3:11" ht="12" customHeight="1">
      <c r="C181" s="4" t="s">
        <v>237</v>
      </c>
      <c r="H181" s="133">
        <v>34.9</v>
      </c>
      <c r="I181" s="133">
        <v>21.5</v>
      </c>
      <c r="K181" s="133">
        <v>106.4</v>
      </c>
    </row>
    <row r="182" spans="3:11" ht="12" customHeight="1">
      <c r="C182" s="4" t="s">
        <v>238</v>
      </c>
      <c r="H182" s="133">
        <v>0.50000000000000067</v>
      </c>
      <c r="I182" s="133">
        <v>1.4999999999999993</v>
      </c>
      <c r="K182" s="133">
        <v>5.5000000000000089</v>
      </c>
    </row>
    <row r="183" spans="3:11" ht="12.75" customHeight="1">
      <c r="C183" s="4" t="s">
        <v>239</v>
      </c>
      <c r="H183" s="133">
        <v>7.6</v>
      </c>
      <c r="I183" s="133">
        <v>6.4</v>
      </c>
      <c r="K183" s="133">
        <v>25.9</v>
      </c>
    </row>
    <row r="184" spans="3:11" ht="12.75" customHeight="1">
      <c r="C184" s="4" t="s">
        <v>35</v>
      </c>
      <c r="H184" s="133">
        <v>-37.9</v>
      </c>
      <c r="I184" s="133">
        <v>-40.299999999999997</v>
      </c>
      <c r="K184" s="133">
        <v>-135.69999999999999</v>
      </c>
    </row>
    <row r="185" spans="3:11" ht="12.75" customHeight="1">
      <c r="C185" s="4" t="s">
        <v>201</v>
      </c>
      <c r="H185" s="133">
        <v>0</v>
      </c>
      <c r="I185" s="133">
        <v>-3.8000000000000043</v>
      </c>
      <c r="K185" s="133">
        <v>-105.9</v>
      </c>
    </row>
    <row r="186" spans="3:11" ht="12.75" customHeight="1">
      <c r="C186" s="48" t="s">
        <v>36</v>
      </c>
      <c r="D186" s="84"/>
      <c r="E186" s="84"/>
      <c r="F186" s="84"/>
      <c r="G186" s="84"/>
      <c r="H186" s="181">
        <v>0</v>
      </c>
      <c r="I186" s="181">
        <v>0</v>
      </c>
      <c r="K186" s="181">
        <v>-11.5</v>
      </c>
    </row>
    <row r="187" spans="3:11" ht="12.75" customHeight="1">
      <c r="C187" s="4"/>
      <c r="H187" s="214"/>
      <c r="I187" s="214"/>
      <c r="K187" s="214"/>
    </row>
    <row r="188" spans="3:11" ht="12.75" customHeight="1">
      <c r="C188" s="216" t="str">
        <f>+'Key tables'!C8</f>
        <v>Segment reporting</v>
      </c>
      <c r="H188" s="214"/>
      <c r="I188" s="214"/>
      <c r="K188" s="214"/>
    </row>
    <row r="189" spans="3:11" ht="12.75" customHeight="1">
      <c r="C189" s="4" t="s">
        <v>240</v>
      </c>
      <c r="H189" s="215">
        <f>+'Note 2 - Revenues'!E13</f>
        <v>45.499999999999993</v>
      </c>
      <c r="I189" s="215">
        <f>+'Note 2 - Revenues'!F13</f>
        <v>18.900000000000027</v>
      </c>
      <c r="K189" s="215">
        <f>+'Note 2 - Revenues'!K13</f>
        <v>131.39999999999998</v>
      </c>
    </row>
    <row r="190" spans="3:11" ht="12.75" customHeight="1">
      <c r="C190" s="48" t="s">
        <v>241</v>
      </c>
      <c r="D190" s="84"/>
      <c r="E190" s="84"/>
      <c r="F190" s="84"/>
      <c r="H190" s="147">
        <v>1.303724928366762</v>
      </c>
      <c r="I190" s="147">
        <v>0.87906976744186172</v>
      </c>
      <c r="K190" s="147">
        <v>1.2349624060150373</v>
      </c>
    </row>
    <row r="191" spans="3:11" ht="12.75" customHeight="1">
      <c r="C191" s="246" t="s">
        <v>242</v>
      </c>
      <c r="D191" s="246"/>
      <c r="E191" s="246"/>
      <c r="F191" s="246"/>
      <c r="G191" s="246"/>
      <c r="H191" s="246"/>
      <c r="I191" s="246"/>
      <c r="J191" s="246"/>
      <c r="K191" s="246"/>
    </row>
    <row r="192" spans="3:11" ht="12.75" customHeight="1">
      <c r="C192" s="246"/>
      <c r="D192" s="246"/>
      <c r="E192" s="246"/>
      <c r="F192" s="246"/>
      <c r="G192" s="246"/>
      <c r="H192" s="246"/>
      <c r="I192" s="246"/>
      <c r="J192" s="246"/>
      <c r="K192" s="246"/>
    </row>
    <row r="193" spans="2:11" ht="12.75" customHeight="1">
      <c r="H193" s="79"/>
      <c r="I193" s="95"/>
    </row>
    <row r="194" spans="2:11" ht="12" customHeight="1">
      <c r="I194" s="127"/>
    </row>
    <row r="195" spans="2:11" ht="12" customHeight="1">
      <c r="B195" s="149" t="s">
        <v>243</v>
      </c>
      <c r="C195" s="58"/>
      <c r="I195" s="95"/>
    </row>
    <row r="196" spans="2:11" ht="12" customHeight="1">
      <c r="H196" s="79"/>
      <c r="I196" s="95"/>
    </row>
    <row r="197" spans="2:11" ht="12" customHeight="1" thickBot="1">
      <c r="C197" s="90" t="s">
        <v>244</v>
      </c>
      <c r="D197" s="90"/>
      <c r="E197" s="90"/>
      <c r="F197" s="90"/>
      <c r="G197" s="90"/>
      <c r="H197" s="91"/>
      <c r="I197" s="90"/>
      <c r="J197" s="90"/>
      <c r="K197" s="10"/>
    </row>
    <row r="198" spans="2:11" ht="12" customHeight="1">
      <c r="C198" s="92"/>
      <c r="D198" s="92"/>
      <c r="E198" s="92"/>
      <c r="F198" s="92"/>
      <c r="G198" s="92"/>
      <c r="H198" s="249" t="s">
        <v>271</v>
      </c>
      <c r="I198" s="249"/>
      <c r="J198" s="167"/>
      <c r="K198" s="185" t="s">
        <v>56</v>
      </c>
    </row>
    <row r="199" spans="2:11" ht="12" customHeight="1">
      <c r="C199" s="69" t="s">
        <v>57</v>
      </c>
      <c r="D199" s="93"/>
      <c r="E199" s="93"/>
      <c r="F199" s="93"/>
      <c r="G199" s="93"/>
      <c r="H199" s="53">
        <v>2023</v>
      </c>
      <c r="I199" s="55">
        <v>2022</v>
      </c>
      <c r="K199" s="48">
        <v>2022</v>
      </c>
    </row>
    <row r="200" spans="2:11" ht="15" customHeight="1">
      <c r="C200" s="115" t="s">
        <v>13</v>
      </c>
      <c r="H200" s="79"/>
      <c r="I200" s="79"/>
    </row>
    <row r="201" spans="2:11" ht="12" customHeight="1">
      <c r="C201" s="49" t="s">
        <v>245</v>
      </c>
      <c r="H201" s="79">
        <v>137.9</v>
      </c>
      <c r="I201" s="79">
        <v>873</v>
      </c>
      <c r="K201" s="79">
        <v>737.9</v>
      </c>
    </row>
    <row r="202" spans="2:11" ht="12" customHeight="1">
      <c r="C202" s="49" t="s">
        <v>14</v>
      </c>
      <c r="H202" s="79">
        <v>50</v>
      </c>
      <c r="I202" s="79">
        <v>0</v>
      </c>
      <c r="K202" s="79">
        <v>50</v>
      </c>
    </row>
    <row r="203" spans="2:11" ht="12.75" customHeight="1">
      <c r="C203" s="49" t="s">
        <v>15</v>
      </c>
      <c r="H203" s="79">
        <v>52.1</v>
      </c>
      <c r="I203" s="79">
        <v>109.4</v>
      </c>
      <c r="K203" s="79">
        <v>100.3</v>
      </c>
    </row>
    <row r="204" spans="2:11" ht="12.75" customHeight="1">
      <c r="C204" s="49" t="s">
        <v>16</v>
      </c>
      <c r="H204" s="79">
        <v>116.4</v>
      </c>
      <c r="I204" s="79">
        <v>189.1</v>
      </c>
      <c r="K204" s="79">
        <v>163.1</v>
      </c>
    </row>
    <row r="205" spans="2:11" ht="12.75" customHeight="1">
      <c r="C205" s="49" t="s">
        <v>17</v>
      </c>
      <c r="H205" s="79">
        <v>450</v>
      </c>
      <c r="I205" s="79">
        <v>0</v>
      </c>
      <c r="K205" s="79">
        <v>0</v>
      </c>
    </row>
    <row r="206" spans="2:11" ht="12" customHeight="1">
      <c r="C206" s="115" t="s">
        <v>18</v>
      </c>
      <c r="H206" s="79"/>
      <c r="I206" s="79"/>
      <c r="K206" s="79"/>
    </row>
    <row r="207" spans="2:11" ht="12" customHeight="1">
      <c r="C207" s="49" t="s">
        <v>19</v>
      </c>
      <c r="H207" s="79">
        <v>0</v>
      </c>
      <c r="I207" s="79">
        <v>8.8000000000000007</v>
      </c>
      <c r="K207" s="79">
        <v>0</v>
      </c>
    </row>
    <row r="208" spans="2:11" ht="12" customHeight="1">
      <c r="C208" s="52" t="s">
        <v>246</v>
      </c>
      <c r="D208" s="7"/>
      <c r="E208" s="7"/>
      <c r="F208" s="7"/>
      <c r="G208" s="7"/>
      <c r="H208" s="80">
        <f>SUM(H201:H207)</f>
        <v>806.4</v>
      </c>
      <c r="I208" s="80">
        <v>1180.3</v>
      </c>
      <c r="K208" s="80">
        <v>1051.3</v>
      </c>
    </row>
    <row r="209" spans="3:11" ht="12" customHeight="1">
      <c r="C209" s="49" t="s">
        <v>247</v>
      </c>
      <c r="H209" s="79">
        <v>-185.2</v>
      </c>
      <c r="I209" s="130">
        <v>-209.8</v>
      </c>
      <c r="K209" s="130">
        <v>-367</v>
      </c>
    </row>
    <row r="210" spans="3:11" ht="12" customHeight="1">
      <c r="C210" s="49" t="s">
        <v>248</v>
      </c>
      <c r="H210" s="79">
        <v>-24.900000000000002</v>
      </c>
      <c r="I210" s="130">
        <v>-26.7</v>
      </c>
      <c r="K210" s="130">
        <v>-20</v>
      </c>
    </row>
    <row r="211" spans="3:11" ht="12" customHeight="1">
      <c r="C211" s="49" t="s">
        <v>46</v>
      </c>
      <c r="H211" s="79">
        <v>-0.7</v>
      </c>
      <c r="I211" s="130">
        <v>-8.1</v>
      </c>
      <c r="K211" s="130">
        <v>-4.5999999999999996</v>
      </c>
    </row>
    <row r="212" spans="3:11" ht="12" customHeight="1">
      <c r="C212" s="49" t="s">
        <v>47</v>
      </c>
      <c r="H212" s="79">
        <v>0</v>
      </c>
      <c r="I212" s="130">
        <v>-4.7</v>
      </c>
      <c r="K212" s="130">
        <v>0</v>
      </c>
    </row>
    <row r="213" spans="3:11" ht="12" customHeight="1">
      <c r="C213" s="52" t="s">
        <v>249</v>
      </c>
      <c r="D213" s="7"/>
      <c r="E213" s="7"/>
      <c r="F213" s="7"/>
      <c r="G213" s="7"/>
      <c r="H213" s="80">
        <f>ROUND(SUM(H208:H212),1)</f>
        <v>595.6</v>
      </c>
      <c r="I213" s="80">
        <f>ROUND(SUM(I208:I212),1)</f>
        <v>931</v>
      </c>
      <c r="K213" s="80">
        <v>659.7</v>
      </c>
    </row>
    <row r="214" spans="3:11" ht="12" customHeight="1">
      <c r="C214" s="213" t="s">
        <v>250</v>
      </c>
      <c r="D214" s="166"/>
      <c r="E214" s="166"/>
      <c r="F214" s="166"/>
      <c r="G214" s="166"/>
      <c r="J214" s="166"/>
      <c r="K214" s="79"/>
    </row>
    <row r="215" spans="3:11" ht="12" customHeight="1">
      <c r="C215" s="58"/>
      <c r="K215" s="79"/>
    </row>
    <row r="216" spans="3:11" ht="12" customHeight="1">
      <c r="C216" s="49"/>
      <c r="K216" s="79"/>
    </row>
    <row r="217" spans="3:11" ht="12" customHeight="1" thickBot="1">
      <c r="C217" s="114" t="s">
        <v>251</v>
      </c>
      <c r="D217" s="90"/>
      <c r="E217" s="90"/>
      <c r="F217" s="90"/>
      <c r="G217" s="90"/>
      <c r="H217" s="10"/>
      <c r="I217" s="10"/>
      <c r="J217" s="90"/>
      <c r="K217" s="10"/>
    </row>
    <row r="218" spans="3:11" ht="12" customHeight="1">
      <c r="C218" s="92"/>
      <c r="D218" s="92"/>
      <c r="E218" s="92"/>
      <c r="F218" s="92"/>
      <c r="G218" s="92"/>
      <c r="H218" s="249" t="s">
        <v>271</v>
      </c>
      <c r="I218" s="249"/>
      <c r="J218" s="167"/>
      <c r="K218" s="185" t="s">
        <v>56</v>
      </c>
    </row>
    <row r="219" spans="3:11" ht="12" customHeight="1">
      <c r="C219" s="69" t="s">
        <v>57</v>
      </c>
      <c r="D219" s="93"/>
      <c r="E219" s="93"/>
      <c r="F219" s="93"/>
      <c r="G219" s="93"/>
      <c r="H219" s="53">
        <v>2023</v>
      </c>
      <c r="I219" s="55">
        <v>2022</v>
      </c>
      <c r="K219" s="48">
        <v>2022</v>
      </c>
    </row>
    <row r="220" spans="3:11" ht="12" customHeight="1">
      <c r="C220" s="115" t="s">
        <v>13</v>
      </c>
      <c r="H220" s="79"/>
      <c r="I220" s="79"/>
      <c r="K220" s="79"/>
    </row>
    <row r="221" spans="3:11" ht="12" customHeight="1">
      <c r="C221" s="49" t="s">
        <v>20</v>
      </c>
      <c r="H221" s="79">
        <v>26</v>
      </c>
      <c r="I221" s="79">
        <v>19.600000000000001</v>
      </c>
      <c r="K221" s="79">
        <v>22</v>
      </c>
    </row>
    <row r="222" spans="3:11" ht="12" customHeight="1">
      <c r="C222" s="52" t="s">
        <v>40</v>
      </c>
      <c r="D222" s="9"/>
      <c r="E222" s="9"/>
      <c r="F222" s="9"/>
      <c r="G222" s="9"/>
      <c r="H222" s="80">
        <f>SUM(H221:H221)</f>
        <v>26</v>
      </c>
      <c r="I222" s="80">
        <v>19.600000000000001</v>
      </c>
      <c r="K222" s="80">
        <v>22</v>
      </c>
    </row>
    <row r="223" spans="3:11" ht="12" customHeight="1">
      <c r="C223" s="49"/>
      <c r="K223" s="79"/>
    </row>
    <row r="224" spans="3:11" ht="12" customHeight="1" thickBot="1">
      <c r="C224" s="114" t="s">
        <v>252</v>
      </c>
      <c r="D224" s="90"/>
      <c r="E224" s="90"/>
      <c r="F224" s="90"/>
      <c r="G224" s="90"/>
      <c r="H224" s="90"/>
      <c r="I224" s="90"/>
      <c r="J224" s="49"/>
      <c r="K224" s="45"/>
    </row>
    <row r="225" spans="2:11" ht="12" customHeight="1">
      <c r="C225" s="92"/>
      <c r="D225" s="92"/>
      <c r="E225" s="92"/>
      <c r="F225" s="92"/>
      <c r="G225" s="92"/>
      <c r="H225" s="249" t="s">
        <v>271</v>
      </c>
      <c r="I225" s="249"/>
      <c r="J225" s="150"/>
      <c r="K225" s="185" t="s">
        <v>56</v>
      </c>
    </row>
    <row r="226" spans="2:11" ht="12" customHeight="1">
      <c r="C226" s="93" t="s">
        <v>57</v>
      </c>
      <c r="D226" s="93"/>
      <c r="E226" s="93"/>
      <c r="F226" s="93"/>
      <c r="G226" s="93"/>
      <c r="H226" s="53">
        <v>2023</v>
      </c>
      <c r="I226" s="55">
        <v>2022</v>
      </c>
      <c r="J226" s="4"/>
      <c r="K226" s="48">
        <v>2022</v>
      </c>
    </row>
    <row r="227" spans="2:11" ht="12" customHeight="1">
      <c r="C227" s="49" t="s">
        <v>253</v>
      </c>
      <c r="D227" s="49"/>
      <c r="E227" s="49"/>
      <c r="F227" s="49"/>
      <c r="G227" s="49"/>
      <c r="H227" s="133">
        <f>-H208</f>
        <v>-806.4</v>
      </c>
      <c r="I227" s="133">
        <v>-1180.3</v>
      </c>
      <c r="J227" s="4"/>
      <c r="K227" s="133">
        <v>-1051.3</v>
      </c>
    </row>
    <row r="228" spans="2:11" ht="12" customHeight="1">
      <c r="C228" s="49" t="s">
        <v>78</v>
      </c>
      <c r="D228" s="49"/>
      <c r="E228" s="49"/>
      <c r="F228" s="49"/>
      <c r="G228" s="49"/>
      <c r="H228" s="133">
        <v>154.1</v>
      </c>
      <c r="I228" s="133">
        <v>163.9</v>
      </c>
      <c r="J228" s="4"/>
      <c r="K228" s="133">
        <v>363.8</v>
      </c>
    </row>
    <row r="229" spans="2:11" ht="12" customHeight="1">
      <c r="C229" s="49" t="s">
        <v>254</v>
      </c>
      <c r="D229" s="49"/>
      <c r="E229" s="49"/>
      <c r="F229" s="49"/>
      <c r="G229" s="49"/>
      <c r="H229" s="133">
        <v>64.2</v>
      </c>
      <c r="I229" s="133">
        <v>72.7</v>
      </c>
      <c r="J229" s="4"/>
      <c r="K229" s="133">
        <v>70.8</v>
      </c>
    </row>
    <row r="230" spans="2:11" ht="12" customHeight="1">
      <c r="C230" s="52" t="s">
        <v>255</v>
      </c>
      <c r="D230" s="52"/>
      <c r="E230" s="52"/>
      <c r="F230" s="52"/>
      <c r="G230" s="52"/>
      <c r="H230" s="132">
        <f>SUM(H227:H229)</f>
        <v>-588.09999999999991</v>
      </c>
      <c r="I230" s="132">
        <v>-943.69999999999993</v>
      </c>
      <c r="J230" s="4"/>
      <c r="K230" s="132">
        <v>-616.70000000000005</v>
      </c>
    </row>
    <row r="231" spans="2:11" ht="12" customHeight="1">
      <c r="C231" s="58"/>
      <c r="D231" s="58"/>
      <c r="E231" s="58"/>
      <c r="F231" s="58"/>
      <c r="G231" s="58"/>
      <c r="H231" s="133"/>
      <c r="I231" s="133"/>
      <c r="J231" s="4"/>
      <c r="K231" s="133"/>
    </row>
    <row r="232" spans="2:11" ht="12" customHeight="1">
      <c r="C232" s="49" t="s">
        <v>256</v>
      </c>
      <c r="D232" s="49"/>
      <c r="E232" s="49"/>
      <c r="F232" s="49"/>
      <c r="G232" s="49"/>
      <c r="H232" s="133">
        <v>-28.2</v>
      </c>
      <c r="I232" s="133">
        <v>-36</v>
      </c>
      <c r="J232" s="4"/>
      <c r="K232" s="133">
        <v>-32.9</v>
      </c>
    </row>
    <row r="233" spans="2:11" ht="12" customHeight="1">
      <c r="C233" s="49" t="s">
        <v>257</v>
      </c>
      <c r="D233" s="49"/>
      <c r="E233" s="49"/>
      <c r="F233" s="49"/>
      <c r="G233" s="49"/>
      <c r="H233" s="133">
        <v>-56.7</v>
      </c>
      <c r="I233" s="133">
        <v>-70.5</v>
      </c>
      <c r="J233" s="4"/>
      <c r="K233" s="133">
        <v>-54.3</v>
      </c>
    </row>
    <row r="234" spans="2:11" ht="12" customHeight="1">
      <c r="C234" s="52" t="s">
        <v>258</v>
      </c>
      <c r="D234" s="96"/>
      <c r="E234" s="96"/>
      <c r="F234" s="96"/>
      <c r="G234" s="96"/>
      <c r="H234" s="131">
        <f>SUM(H230:H233)</f>
        <v>-673</v>
      </c>
      <c r="I234" s="131">
        <v>-1050.1999999999998</v>
      </c>
      <c r="J234" s="4"/>
      <c r="K234" s="131">
        <v>-703.9</v>
      </c>
    </row>
    <row r="235" spans="2:11" ht="12" customHeight="1">
      <c r="C235" s="115"/>
      <c r="D235" s="49"/>
      <c r="E235" s="49"/>
      <c r="F235" s="49"/>
      <c r="G235" s="49"/>
      <c r="H235" s="94"/>
      <c r="I235" s="95"/>
      <c r="J235" s="4"/>
    </row>
    <row r="236" spans="2:11" ht="12" customHeight="1">
      <c r="D236" s="49"/>
      <c r="E236" s="49"/>
      <c r="F236" s="49"/>
      <c r="G236" s="49"/>
      <c r="H236" s="94"/>
      <c r="I236" s="95"/>
    </row>
    <row r="237" spans="2:11" ht="12" customHeight="1">
      <c r="H237" s="79"/>
      <c r="I237" s="95"/>
    </row>
    <row r="238" spans="2:11" ht="12" customHeight="1">
      <c r="H238" s="79"/>
      <c r="I238" s="95"/>
    </row>
    <row r="239" spans="2:11" ht="12" customHeight="1">
      <c r="B239" s="149" t="s">
        <v>259</v>
      </c>
      <c r="C239" s="58"/>
      <c r="H239" s="79"/>
      <c r="I239" s="95"/>
    </row>
    <row r="240" spans="2:11" ht="12" customHeight="1">
      <c r="H240" s="79"/>
      <c r="I240" s="95"/>
    </row>
    <row r="241" spans="2:11" ht="12" customHeight="1" thickBot="1">
      <c r="C241" s="116" t="s">
        <v>260</v>
      </c>
      <c r="D241" s="10"/>
      <c r="E241" s="10"/>
      <c r="F241" s="10"/>
      <c r="G241" s="10"/>
      <c r="K241" s="10"/>
    </row>
    <row r="242" spans="2:11" ht="12" customHeight="1">
      <c r="C242" s="92"/>
      <c r="D242" s="92"/>
      <c r="E242" s="92"/>
      <c r="F242" s="92"/>
      <c r="G242" s="92"/>
      <c r="H242" s="239" t="s">
        <v>1</v>
      </c>
      <c r="I242" s="239"/>
      <c r="J242" s="239"/>
      <c r="K242" s="187" t="s">
        <v>55</v>
      </c>
    </row>
    <row r="243" spans="2:11" ht="12" customHeight="1">
      <c r="C243" s="92"/>
      <c r="D243" s="92"/>
      <c r="E243" s="92"/>
      <c r="F243" s="92"/>
      <c r="G243" s="92"/>
      <c r="H243" s="240" t="s">
        <v>271</v>
      </c>
      <c r="I243" s="240"/>
      <c r="J243" s="240"/>
      <c r="K243" s="48" t="s">
        <v>56</v>
      </c>
    </row>
    <row r="244" spans="2:11" ht="12" customHeight="1">
      <c r="C244" s="120"/>
      <c r="D244" s="49"/>
      <c r="E244" s="49"/>
      <c r="F244" s="49"/>
      <c r="G244" s="49"/>
      <c r="H244" s="53">
        <v>2023</v>
      </c>
      <c r="I244" s="55">
        <v>2022</v>
      </c>
      <c r="K244" s="48">
        <v>2022</v>
      </c>
    </row>
    <row r="245" spans="2:11" ht="12" customHeight="1">
      <c r="C245" s="117" t="s">
        <v>261</v>
      </c>
      <c r="H245" s="140">
        <v>-6.4666599638489738E-2</v>
      </c>
      <c r="I245" s="140">
        <v>-0.12288311422593946</v>
      </c>
      <c r="J245" s="135"/>
      <c r="K245" s="136">
        <v>-5.5373793841661155E-2</v>
      </c>
    </row>
    <row r="246" spans="2:11" ht="12" customHeight="1">
      <c r="C246" s="118" t="s">
        <v>262</v>
      </c>
      <c r="D246" s="84"/>
      <c r="E246" s="84"/>
      <c r="F246" s="84"/>
      <c r="H246" s="141">
        <v>-6.4666599638489738E-2</v>
      </c>
      <c r="I246" s="129">
        <v>-0.12288311422593946</v>
      </c>
      <c r="J246" s="135"/>
      <c r="K246" s="129">
        <v>-5.5373793841661155E-2</v>
      </c>
    </row>
    <row r="247" spans="2:11" ht="12" customHeight="1">
      <c r="C247" s="119" t="s">
        <v>21</v>
      </c>
      <c r="H247" s="218">
        <v>909279293</v>
      </c>
      <c r="I247" s="218">
        <v>400688821</v>
      </c>
      <c r="J247" s="217"/>
      <c r="K247" s="218">
        <v>592416941.0136987</v>
      </c>
    </row>
    <row r="248" spans="2:11" ht="12" customHeight="1">
      <c r="C248" s="119" t="s">
        <v>22</v>
      </c>
      <c r="H248" s="218">
        <v>920814577.52999997</v>
      </c>
      <c r="I248" s="218">
        <v>430125716</v>
      </c>
      <c r="J248" s="217"/>
      <c r="K248" s="218">
        <v>600507358.31369865</v>
      </c>
    </row>
    <row r="249" spans="2:11" ht="12" customHeight="1">
      <c r="C249" s="119"/>
      <c r="H249" s="79"/>
      <c r="I249" s="95"/>
    </row>
    <row r="250" spans="2:11" ht="12" customHeight="1">
      <c r="C250" s="119"/>
      <c r="H250" s="79"/>
      <c r="I250" s="95"/>
    </row>
    <row r="251" spans="2:11" ht="12" customHeight="1">
      <c r="H251" s="79"/>
      <c r="I251" s="95"/>
    </row>
    <row r="252" spans="2:11" ht="12" customHeight="1">
      <c r="H252" s="79"/>
      <c r="I252" s="170"/>
    </row>
    <row r="253" spans="2:11" ht="12" customHeight="1">
      <c r="B253" s="149" t="s">
        <v>263</v>
      </c>
      <c r="C253" s="121"/>
      <c r="H253" s="79"/>
      <c r="I253" s="170"/>
    </row>
    <row r="254" spans="2:11" ht="12" customHeight="1">
      <c r="H254" s="79"/>
      <c r="I254" s="95"/>
    </row>
    <row r="255" spans="2:11" ht="12" customHeight="1" thickBot="1">
      <c r="C255" s="90" t="s">
        <v>23</v>
      </c>
      <c r="D255" s="10"/>
      <c r="E255" s="10"/>
      <c r="F255" s="10"/>
      <c r="G255" s="10"/>
      <c r="K255" s="10"/>
    </row>
    <row r="256" spans="2:11" ht="12" customHeight="1">
      <c r="C256" s="92"/>
      <c r="D256" s="92"/>
      <c r="E256" s="92"/>
      <c r="F256" s="92"/>
      <c r="G256" s="92"/>
      <c r="H256" s="239" t="s">
        <v>1</v>
      </c>
      <c r="I256" s="239"/>
      <c r="J256" s="239"/>
      <c r="K256" s="4" t="s">
        <v>55</v>
      </c>
    </row>
    <row r="257" spans="2:11" ht="12" customHeight="1">
      <c r="C257" s="92"/>
      <c r="D257" s="92"/>
      <c r="E257" s="92"/>
      <c r="F257" s="92"/>
      <c r="G257" s="92"/>
      <c r="H257" s="240" t="s">
        <v>271</v>
      </c>
      <c r="I257" s="240"/>
      <c r="J257" s="240"/>
      <c r="K257" s="48" t="s">
        <v>56</v>
      </c>
    </row>
    <row r="258" spans="2:11" ht="12" customHeight="1">
      <c r="C258" s="69" t="s">
        <v>57</v>
      </c>
      <c r="D258" s="93"/>
      <c r="E258" s="93"/>
      <c r="F258" s="93"/>
      <c r="G258" s="49"/>
      <c r="H258" s="53">
        <v>2023</v>
      </c>
      <c r="I258" s="55">
        <v>2022</v>
      </c>
      <c r="K258" s="48">
        <v>2022</v>
      </c>
    </row>
    <row r="259" spans="2:11" ht="12" customHeight="1">
      <c r="H259" s="79"/>
      <c r="I259" s="79"/>
      <c r="J259" s="79"/>
      <c r="K259" s="79"/>
    </row>
    <row r="260" spans="2:11" ht="12" customHeight="1">
      <c r="C260" s="49" t="s">
        <v>264</v>
      </c>
      <c r="H260" s="79">
        <v>0.6</v>
      </c>
      <c r="I260" s="79">
        <v>12.4</v>
      </c>
      <c r="J260" s="79"/>
      <c r="K260" s="79">
        <v>38.400000000000006</v>
      </c>
    </row>
    <row r="261" spans="2:11" ht="12" customHeight="1">
      <c r="C261" s="60" t="s">
        <v>24</v>
      </c>
      <c r="H261" s="79">
        <v>0</v>
      </c>
      <c r="I261" s="79">
        <v>0</v>
      </c>
      <c r="J261" s="79"/>
      <c r="K261" s="79">
        <v>0</v>
      </c>
    </row>
    <row r="262" spans="2:11" ht="12" customHeight="1">
      <c r="C262" s="98" t="s">
        <v>25</v>
      </c>
      <c r="D262" s="7"/>
      <c r="E262" s="7"/>
      <c r="F262" s="7"/>
      <c r="H262" s="80">
        <f>SUM(H260:H261)</f>
        <v>0.6</v>
      </c>
      <c r="I262" s="80">
        <v>12.4</v>
      </c>
      <c r="J262" s="79"/>
      <c r="K262" s="80">
        <v>38.400000000000006</v>
      </c>
    </row>
    <row r="263" spans="2:11" ht="12" customHeight="1">
      <c r="C263" s="60" t="s">
        <v>26</v>
      </c>
      <c r="H263" s="79">
        <v>-0.4</v>
      </c>
      <c r="I263" s="79">
        <v>2.2999999999999998</v>
      </c>
      <c r="J263" s="79"/>
      <c r="K263" s="79">
        <v>2.6</v>
      </c>
    </row>
    <row r="264" spans="2:11" ht="12" customHeight="1">
      <c r="C264" s="115" t="s">
        <v>27</v>
      </c>
      <c r="H264" s="79">
        <v>0</v>
      </c>
      <c r="I264" s="79">
        <v>0</v>
      </c>
      <c r="J264" s="79"/>
      <c r="K264" s="79">
        <v>0</v>
      </c>
    </row>
    <row r="265" spans="2:11" ht="12" customHeight="1">
      <c r="C265" s="98" t="s">
        <v>28</v>
      </c>
      <c r="D265" s="7"/>
      <c r="E265" s="7"/>
      <c r="F265" s="7"/>
      <c r="H265" s="80">
        <f>SUM(H263:H264)</f>
        <v>-0.4</v>
      </c>
      <c r="I265" s="80">
        <v>2.2999999999999998</v>
      </c>
      <c r="J265" s="79"/>
      <c r="K265" s="80">
        <v>2.6</v>
      </c>
    </row>
    <row r="266" spans="2:11" ht="12" customHeight="1">
      <c r="C266" s="60"/>
      <c r="H266" s="79"/>
      <c r="I266" s="79"/>
      <c r="J266" s="79"/>
      <c r="K266" s="79"/>
    </row>
    <row r="267" spans="2:11" ht="12" customHeight="1">
      <c r="H267" s="79"/>
      <c r="I267" s="79"/>
      <c r="J267" s="79"/>
      <c r="K267" s="79"/>
    </row>
    <row r="268" spans="2:11" ht="12" customHeight="1">
      <c r="H268" s="79"/>
      <c r="I268" s="79"/>
      <c r="J268" s="79"/>
      <c r="K268" s="79"/>
    </row>
    <row r="269" spans="2:11" ht="12" customHeight="1">
      <c r="B269" s="200" t="s">
        <v>265</v>
      </c>
      <c r="C269" s="121"/>
      <c r="H269" s="79"/>
      <c r="I269" s="79"/>
      <c r="J269" s="79"/>
      <c r="K269" s="79"/>
    </row>
    <row r="270" spans="2:11" ht="12" customHeight="1">
      <c r="H270" s="79"/>
      <c r="I270" s="79"/>
      <c r="J270" s="79"/>
      <c r="K270" s="79"/>
    </row>
    <row r="271" spans="2:11" ht="12" customHeight="1">
      <c r="C271" s="49"/>
      <c r="H271" s="79"/>
      <c r="I271" s="79"/>
      <c r="J271" s="79"/>
      <c r="K271" s="79"/>
    </row>
    <row r="272" spans="2:11" ht="12" customHeight="1" collapsed="1">
      <c r="C272" s="58"/>
      <c r="H272" s="79"/>
      <c r="I272" s="79"/>
      <c r="J272" s="79"/>
      <c r="K272" s="79"/>
    </row>
    <row r="273" spans="3:11" ht="12" customHeight="1" thickBot="1">
      <c r="C273" s="90" t="s">
        <v>164</v>
      </c>
      <c r="D273" s="10"/>
      <c r="E273" s="10"/>
      <c r="F273" s="10"/>
      <c r="G273" s="10"/>
      <c r="K273" s="10"/>
    </row>
    <row r="274" spans="3:11" ht="12" customHeight="1">
      <c r="C274" s="92"/>
      <c r="D274" s="92"/>
      <c r="E274" s="92"/>
      <c r="F274" s="92"/>
      <c r="G274" s="92"/>
      <c r="H274" s="239" t="s">
        <v>1</v>
      </c>
      <c r="I274" s="239"/>
      <c r="J274" s="239"/>
      <c r="K274" s="4" t="s">
        <v>55</v>
      </c>
    </row>
    <row r="275" spans="3:11" ht="12.75" customHeight="1">
      <c r="D275" s="92"/>
      <c r="E275" s="92"/>
      <c r="F275" s="92"/>
      <c r="G275" s="92"/>
      <c r="H275" s="240" t="s">
        <v>271</v>
      </c>
      <c r="I275" s="240"/>
      <c r="J275" s="240"/>
      <c r="K275" s="48" t="s">
        <v>56</v>
      </c>
    </row>
    <row r="276" spans="3:11" ht="12.75" customHeight="1">
      <c r="C276" s="69" t="s">
        <v>57</v>
      </c>
      <c r="D276" s="93"/>
      <c r="E276" s="93"/>
      <c r="F276" s="93"/>
      <c r="G276" s="49"/>
      <c r="H276" s="53">
        <v>2023</v>
      </c>
      <c r="I276" s="55">
        <v>2022</v>
      </c>
      <c r="K276" s="48">
        <v>2022</v>
      </c>
    </row>
    <row r="277" spans="3:11" ht="12.75" customHeight="1">
      <c r="C277" s="58" t="s">
        <v>268</v>
      </c>
      <c r="D277" s="1"/>
      <c r="E277" s="1"/>
      <c r="F277" s="1"/>
      <c r="G277" s="1"/>
      <c r="H277" s="77">
        <v>-16.099999999999994</v>
      </c>
      <c r="I277" s="77">
        <v>-23.637890160000012</v>
      </c>
      <c r="J277" s="77"/>
      <c r="K277" s="77">
        <v>105.99562643999991</v>
      </c>
    </row>
    <row r="278" spans="3:11" ht="12.75" customHeight="1">
      <c r="C278" s="49" t="s">
        <v>37</v>
      </c>
      <c r="H278" s="79">
        <v>2.2768245622195593E-17</v>
      </c>
      <c r="I278" s="79">
        <v>3.0378901599999999</v>
      </c>
      <c r="J278" s="79"/>
      <c r="K278" s="79">
        <v>-5.6956264399999998</v>
      </c>
    </row>
    <row r="279" spans="3:11" ht="12.75" customHeight="1">
      <c r="C279" s="49" t="s">
        <v>36</v>
      </c>
      <c r="H279" s="79">
        <v>0</v>
      </c>
      <c r="I279" s="79">
        <v>0</v>
      </c>
      <c r="J279" s="79"/>
      <c r="K279" s="79">
        <v>11.5</v>
      </c>
    </row>
    <row r="280" spans="3:11" ht="12.75" customHeight="1">
      <c r="C280" s="49" t="s">
        <v>267</v>
      </c>
      <c r="H280" s="79">
        <v>0</v>
      </c>
      <c r="I280" s="79">
        <v>0</v>
      </c>
      <c r="J280" s="79"/>
      <c r="K280" s="79">
        <v>5.3</v>
      </c>
    </row>
    <row r="281" spans="3:11" ht="12.75" customHeight="1">
      <c r="C281" s="52" t="s">
        <v>164</v>
      </c>
      <c r="D281" s="9"/>
      <c r="E281" s="9"/>
      <c r="F281" s="9"/>
      <c r="H281" s="80">
        <f>SUM(H277:H280)</f>
        <v>-16.099999999999994</v>
      </c>
      <c r="I281" s="80">
        <f>SUM(I277:I280)</f>
        <v>-20.600000000000012</v>
      </c>
      <c r="J281" s="79"/>
      <c r="K281" s="80">
        <f>SUM(K277:K280)</f>
        <v>117.09999999999991</v>
      </c>
    </row>
    <row r="282" spans="3:11" ht="12.75" customHeight="1">
      <c r="H282" s="79"/>
      <c r="I282" s="79"/>
      <c r="J282" s="79"/>
      <c r="K282" s="79"/>
    </row>
    <row r="283" spans="3:11" ht="12.75" customHeight="1"/>
    <row r="284" spans="3:11" ht="12" customHeight="1" thickBot="1">
      <c r="C284" s="90" t="s">
        <v>161</v>
      </c>
      <c r="D284" s="10"/>
      <c r="E284" s="10"/>
      <c r="F284" s="10"/>
      <c r="G284" s="10"/>
      <c r="K284" s="10"/>
    </row>
    <row r="285" spans="3:11" ht="12" customHeight="1">
      <c r="C285" s="92"/>
      <c r="D285" s="92"/>
      <c r="E285" s="92"/>
      <c r="F285" s="92"/>
      <c r="G285" s="92"/>
      <c r="H285" s="239" t="s">
        <v>1</v>
      </c>
      <c r="I285" s="239"/>
      <c r="J285" s="239"/>
      <c r="K285" s="4" t="s">
        <v>55</v>
      </c>
    </row>
    <row r="286" spans="3:11" ht="12" customHeight="1">
      <c r="C286" s="92"/>
      <c r="D286" s="92"/>
      <c r="E286" s="92"/>
      <c r="F286" s="92"/>
      <c r="G286" s="92"/>
      <c r="H286" s="240" t="s">
        <v>271</v>
      </c>
      <c r="I286" s="240"/>
      <c r="J286" s="240"/>
      <c r="K286" s="48" t="s">
        <v>56</v>
      </c>
    </row>
    <row r="287" spans="3:11" ht="12" customHeight="1">
      <c r="C287" s="69" t="s">
        <v>57</v>
      </c>
      <c r="D287" s="93"/>
      <c r="E287" s="93"/>
      <c r="F287" s="93"/>
      <c r="G287" s="49"/>
      <c r="H287" s="53">
        <v>2023</v>
      </c>
      <c r="I287" s="55">
        <v>2022</v>
      </c>
      <c r="K287" s="48">
        <v>2022</v>
      </c>
    </row>
    <row r="288" spans="3:11" ht="12" customHeight="1">
      <c r="C288" s="58" t="s">
        <v>268</v>
      </c>
      <c r="D288" s="49"/>
      <c r="E288" s="49"/>
      <c r="F288" s="49"/>
      <c r="G288" s="49"/>
      <c r="H288" s="77">
        <v>-16.099999999999994</v>
      </c>
      <c r="I288" s="77">
        <v>-23.637890160000012</v>
      </c>
      <c r="J288" s="77"/>
      <c r="K288" s="77">
        <v>105.99562643999991</v>
      </c>
    </row>
    <row r="289" spans="3:11" ht="12" customHeight="1">
      <c r="C289" s="49" t="s">
        <v>269</v>
      </c>
      <c r="H289" s="79">
        <v>29.099999999999994</v>
      </c>
      <c r="I289" s="79">
        <v>4.1000000000000227</v>
      </c>
      <c r="J289" s="79"/>
      <c r="K289" s="79">
        <v>-7.8999999999999773</v>
      </c>
    </row>
    <row r="290" spans="3:11" ht="12" customHeight="1">
      <c r="C290" s="49" t="s">
        <v>37</v>
      </c>
      <c r="H290" s="79">
        <v>2.2768245622195593E-17</v>
      </c>
      <c r="I290" s="79">
        <v>3.0378901600000003</v>
      </c>
      <c r="J290" s="79"/>
      <c r="K290" s="79">
        <v>-5.7057066000000001</v>
      </c>
    </row>
    <row r="291" spans="3:11" ht="12" customHeight="1">
      <c r="C291" s="49" t="s">
        <v>60</v>
      </c>
      <c r="H291" s="79">
        <v>37.9</v>
      </c>
      <c r="I291" s="79">
        <v>44.1</v>
      </c>
      <c r="J291" s="79"/>
      <c r="K291" s="79">
        <v>253.1</v>
      </c>
    </row>
    <row r="292" spans="3:11" ht="12" customHeight="1">
      <c r="C292" s="49" t="s">
        <v>266</v>
      </c>
      <c r="H292" s="79">
        <v>20.6</v>
      </c>
      <c r="I292" s="79">
        <v>28.3</v>
      </c>
      <c r="J292" s="79"/>
      <c r="K292" s="79">
        <v>95.9</v>
      </c>
    </row>
    <row r="293" spans="3:11" ht="12" customHeight="1">
      <c r="C293" s="49" t="s">
        <v>267</v>
      </c>
      <c r="H293" s="79">
        <v>0</v>
      </c>
      <c r="I293" s="79">
        <v>0</v>
      </c>
      <c r="J293" s="79"/>
      <c r="K293" s="79">
        <v>5.3</v>
      </c>
    </row>
    <row r="294" spans="3:11" ht="12" customHeight="1">
      <c r="C294" s="175" t="s">
        <v>161</v>
      </c>
      <c r="D294" s="9"/>
      <c r="E294" s="9"/>
      <c r="F294" s="9"/>
      <c r="H294" s="80">
        <f>SUM(H288:H293)</f>
        <v>71.5</v>
      </c>
      <c r="I294" s="80">
        <f>SUM(I288:I293)</f>
        <v>55.900000000000013</v>
      </c>
      <c r="J294" s="79"/>
      <c r="K294" s="80">
        <f>SUM(K288:K293)</f>
        <v>446.68991983999996</v>
      </c>
    </row>
    <row r="295" spans="3:11" ht="12.75" customHeight="1">
      <c r="C295" s="49"/>
      <c r="H295" s="79"/>
      <c r="I295" s="79"/>
      <c r="J295" s="79"/>
      <c r="K295" s="79"/>
    </row>
    <row r="296" spans="3:11" ht="12.75" customHeight="1"/>
    <row r="297" spans="3:11" ht="12.75" customHeight="1" thickBot="1">
      <c r="C297" s="90" t="s">
        <v>162</v>
      </c>
      <c r="D297" s="10"/>
      <c r="E297" s="10"/>
      <c r="F297" s="10"/>
      <c r="G297" s="10"/>
      <c r="K297" s="10"/>
    </row>
    <row r="298" spans="3:11" ht="12.75" customHeight="1">
      <c r="C298" s="92"/>
      <c r="D298" s="92"/>
      <c r="E298" s="92"/>
      <c r="F298" s="92"/>
      <c r="G298" s="92"/>
      <c r="H298" s="239" t="s">
        <v>1</v>
      </c>
      <c r="I298" s="239"/>
      <c r="J298" s="239"/>
      <c r="K298" s="4" t="s">
        <v>55</v>
      </c>
    </row>
    <row r="299" spans="3:11" ht="12.75" customHeight="1">
      <c r="C299" s="92"/>
      <c r="D299" s="92"/>
      <c r="E299" s="92"/>
      <c r="F299" s="92"/>
      <c r="G299" s="92"/>
      <c r="H299" s="240" t="s">
        <v>271</v>
      </c>
      <c r="I299" s="240"/>
      <c r="J299" s="240"/>
      <c r="K299" s="48" t="s">
        <v>56</v>
      </c>
    </row>
    <row r="300" spans="3:11" ht="12.75" customHeight="1">
      <c r="C300" s="69" t="s">
        <v>57</v>
      </c>
      <c r="D300" s="93"/>
      <c r="E300" s="93"/>
      <c r="F300" s="93"/>
      <c r="G300" s="49"/>
      <c r="H300" s="53">
        <v>2023</v>
      </c>
      <c r="I300" s="55">
        <v>2022</v>
      </c>
      <c r="K300" s="48">
        <v>2022</v>
      </c>
    </row>
    <row r="301" spans="3:11" ht="12.75" customHeight="1">
      <c r="C301" s="58" t="s">
        <v>268</v>
      </c>
      <c r="D301" s="49"/>
      <c r="E301" s="49"/>
      <c r="F301" s="49"/>
      <c r="G301" s="49"/>
      <c r="H301" s="77">
        <v>-16.099999999999994</v>
      </c>
      <c r="I301" s="77">
        <v>-23.637890160000012</v>
      </c>
      <c r="J301" s="77"/>
      <c r="K301" s="77">
        <v>105.99562643999991</v>
      </c>
    </row>
    <row r="302" spans="3:11" ht="12.75" customHeight="1">
      <c r="C302" s="49" t="s">
        <v>269</v>
      </c>
      <c r="H302" s="79">
        <v>29.099999999999994</v>
      </c>
      <c r="I302" s="79">
        <v>4.1000000000000227</v>
      </c>
      <c r="J302" s="79"/>
      <c r="K302" s="79">
        <v>-7.8999999999999773</v>
      </c>
    </row>
    <row r="303" spans="3:11" ht="12.75" customHeight="1">
      <c r="C303" s="49" t="s">
        <v>37</v>
      </c>
      <c r="H303" s="79">
        <v>2.2768245622195593E-17</v>
      </c>
      <c r="I303" s="79">
        <v>3.0378901600000003</v>
      </c>
      <c r="J303" s="79"/>
      <c r="K303" s="79">
        <v>-5.7057066000000001</v>
      </c>
    </row>
    <row r="304" spans="3:11" ht="12.75" customHeight="1">
      <c r="C304" s="49" t="s">
        <v>270</v>
      </c>
      <c r="H304" s="79">
        <v>-32.699999999999996</v>
      </c>
      <c r="I304" s="79">
        <v>-15</v>
      </c>
      <c r="J304" s="79"/>
      <c r="K304" s="79">
        <v>-0.40000000000000568</v>
      </c>
    </row>
    <row r="305" spans="3:11" ht="12.75" customHeight="1">
      <c r="C305" s="49" t="s">
        <v>36</v>
      </c>
      <c r="H305" s="79">
        <v>0</v>
      </c>
      <c r="I305" s="79">
        <v>0</v>
      </c>
      <c r="J305" s="79"/>
      <c r="K305" s="79">
        <v>11.5</v>
      </c>
    </row>
    <row r="306" spans="3:11" ht="12.75" customHeight="1">
      <c r="C306" s="49" t="s">
        <v>267</v>
      </c>
      <c r="H306" s="79">
        <v>0</v>
      </c>
      <c r="I306" s="79">
        <v>0</v>
      </c>
      <c r="J306" s="79"/>
      <c r="K306" s="79">
        <v>5.3</v>
      </c>
    </row>
    <row r="307" spans="3:11" ht="12.75" customHeight="1">
      <c r="C307" s="175" t="s">
        <v>162</v>
      </c>
      <c r="D307" s="9"/>
      <c r="E307" s="9"/>
      <c r="F307" s="9"/>
      <c r="H307" s="80">
        <f>SUM(H301:H306)</f>
        <v>-19.699999999999996</v>
      </c>
      <c r="I307" s="80">
        <f>SUM(I301:I306)</f>
        <v>-31.499999999999989</v>
      </c>
      <c r="J307" s="79"/>
      <c r="K307" s="80">
        <f>SUM(K301:K306)</f>
        <v>108.78991983999992</v>
      </c>
    </row>
    <row r="308" spans="3:11" ht="12.75" customHeight="1">
      <c r="I308" s="152"/>
    </row>
    <row r="309" spans="3:11" ht="12.75" customHeight="1">
      <c r="I309" s="152"/>
    </row>
    <row r="310" spans="3:11" ht="12.75" customHeight="1"/>
  </sheetData>
  <mergeCells count="38">
    <mergeCell ref="H298:J298"/>
    <mergeCell ref="H299:J299"/>
    <mergeCell ref="H176:I176"/>
    <mergeCell ref="H242:J242"/>
    <mergeCell ref="H161:I161"/>
    <mergeCell ref="H225:I225"/>
    <mergeCell ref="H198:I198"/>
    <mergeCell ref="H218:I218"/>
    <mergeCell ref="H9:J9"/>
    <mergeCell ref="H27:J27"/>
    <mergeCell ref="H79:J79"/>
    <mergeCell ref="H78:J78"/>
    <mergeCell ref="H66:J66"/>
    <mergeCell ref="H10:J10"/>
    <mergeCell ref="C73:K73"/>
    <mergeCell ref="H28:J28"/>
    <mergeCell ref="H48:J48"/>
    <mergeCell ref="H67:J67"/>
    <mergeCell ref="H286:J286"/>
    <mergeCell ref="H47:J47"/>
    <mergeCell ref="H88:J88"/>
    <mergeCell ref="H89:J89"/>
    <mergeCell ref="H107:J107"/>
    <mergeCell ref="H119:J119"/>
    <mergeCell ref="H108:J108"/>
    <mergeCell ref="H120:J120"/>
    <mergeCell ref="H145:J145"/>
    <mergeCell ref="H175:J175"/>
    <mergeCell ref="H256:J256"/>
    <mergeCell ref="H243:J243"/>
    <mergeCell ref="H133:J133"/>
    <mergeCell ref="H285:J285"/>
    <mergeCell ref="H275:J275"/>
    <mergeCell ref="H257:J257"/>
    <mergeCell ref="H274:J274"/>
    <mergeCell ref="H134:J134"/>
    <mergeCell ref="H144:J144"/>
    <mergeCell ref="C191:K192"/>
  </mergeCells>
  <pageMargins left="0.7" right="0.7" top="0.75" bottom="0.75" header="0.3" footer="0.3"/>
  <pageSetup paperSize="9" orientation="portrait" r:id="rId1"/>
  <customProperties>
    <customPr name="FUNCTIONCACH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IS and OCI</vt:lpstr>
      <vt:lpstr>BS</vt:lpstr>
      <vt:lpstr>Equity</vt:lpstr>
      <vt:lpstr>CF</vt:lpstr>
      <vt:lpstr>Key tables</vt:lpstr>
      <vt:lpstr>Note 1 - Segment reporting</vt:lpstr>
      <vt:lpstr>Note 2 - Revenues</vt:lpstr>
      <vt:lpstr>Notes 3 -&gt;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2023-04-26T13:20:29Z</dcterms:created>
  <dcterms:modified xsi:type="dcterms:W3CDTF">2023-04-26T14:07:41Z</dcterms:modified>
  <cp:category/>
  <cp:contentStatus/>
</cp:coreProperties>
</file>