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90" windowWidth="20730" windowHeight="11700" activeTab="4"/>
  </bookViews>
  <sheets>
    <sheet name="IS" sheetId="5" r:id="rId1"/>
    <sheet name="OCI &amp; BS" sheetId="6" r:id="rId2"/>
    <sheet name="Equity" sheetId="9" r:id="rId3"/>
    <sheet name="CF" sheetId="8" r:id="rId4"/>
    <sheet name="Notes" sheetId="7" r:id="rId5"/>
  </sheets>
  <definedNames>
    <definedName name="_xlnm.Print_Area" localSheetId="3">CF!$A$1:$P$45</definedName>
    <definedName name="_xlnm.Print_Area" localSheetId="2">Equity!$A$1:$O$37</definedName>
    <definedName name="_xlnm.Print_Area" localSheetId="0">IS!$A$1:$U$61</definedName>
    <definedName name="_xlnm.Print_Area" localSheetId="4">Notes!$A$1:$N$227</definedName>
    <definedName name="_xlnm.Print_Area" localSheetId="1">'OCI &amp; BS'!$A$1:$P$82</definedName>
  </definedNames>
  <calcPr calcId="145621" calcOnSave="0"/>
</workbook>
</file>

<file path=xl/calcChain.xml><?xml version="1.0" encoding="utf-8"?>
<calcChain xmlns="http://schemas.openxmlformats.org/spreadsheetml/2006/main">
  <c r="J53" i="7" l="1"/>
  <c r="F40" i="8" l="1"/>
  <c r="F90" i="7" l="1"/>
  <c r="J130" i="7" l="1"/>
  <c r="J114" i="7" l="1"/>
  <c r="J91" i="7" l="1"/>
  <c r="F91" i="7"/>
  <c r="J92" i="7" l="1"/>
  <c r="F92" i="7"/>
  <c r="J90" i="7"/>
  <c r="F60" i="7"/>
  <c r="F59" i="7"/>
  <c r="J60" i="7"/>
  <c r="J59" i="7"/>
  <c r="F55" i="7"/>
  <c r="F56" i="7"/>
  <c r="F37" i="7"/>
  <c r="J37" i="7"/>
  <c r="J40" i="7" l="1"/>
  <c r="F40" i="7"/>
  <c r="H179" i="7" l="1"/>
  <c r="H178" i="7"/>
  <c r="H176" i="7"/>
  <c r="H175" i="7"/>
  <c r="L59" i="7"/>
  <c r="H59" i="7"/>
  <c r="H181" i="7" l="1"/>
  <c r="J204" i="7"/>
  <c r="F204" i="7"/>
  <c r="D36" i="9" l="1"/>
  <c r="F36" i="9"/>
  <c r="H36" i="9"/>
  <c r="F66" i="7" l="1"/>
  <c r="F64" i="7" l="1"/>
  <c r="N30" i="9" l="1"/>
  <c r="N13" i="9" l="1"/>
  <c r="L63" i="7" l="1"/>
  <c r="J172" i="7"/>
  <c r="L162" i="7"/>
  <c r="J162" i="7"/>
  <c r="L161" i="7"/>
  <c r="J161" i="7"/>
  <c r="L160" i="7"/>
  <c r="J160" i="7"/>
  <c r="L159" i="7"/>
  <c r="J159" i="7"/>
  <c r="L158" i="7"/>
  <c r="J158" i="7"/>
  <c r="L156" i="7"/>
  <c r="J156" i="7"/>
  <c r="J155" i="7"/>
  <c r="J154" i="7"/>
  <c r="N155" i="7"/>
  <c r="N154" i="7"/>
  <c r="F155" i="7"/>
  <c r="F154" i="7"/>
  <c r="J138" i="7"/>
  <c r="F138" i="7"/>
  <c r="L131" i="7"/>
  <c r="L22" i="5" s="1"/>
  <c r="J131" i="7"/>
  <c r="J22" i="5" s="1"/>
  <c r="J123" i="7"/>
  <c r="J122" i="7"/>
  <c r="L117" i="7"/>
  <c r="L21" i="5" s="1"/>
  <c r="J117" i="7"/>
  <c r="J21" i="5" s="1"/>
  <c r="J111" i="7"/>
  <c r="J110" i="7"/>
  <c r="N123" i="7"/>
  <c r="N122" i="7"/>
  <c r="F123" i="7"/>
  <c r="F122" i="7"/>
  <c r="N111" i="7"/>
  <c r="N110" i="7"/>
  <c r="F111" i="7"/>
  <c r="F110" i="7"/>
  <c r="J87" i="7"/>
  <c r="J86" i="7"/>
  <c r="F87" i="7"/>
  <c r="F86" i="7"/>
  <c r="J94" i="7"/>
  <c r="J163" i="7" s="1"/>
  <c r="L93" i="7"/>
  <c r="J93" i="7"/>
  <c r="L88" i="7"/>
  <c r="J88" i="7"/>
  <c r="N87" i="7"/>
  <c r="N86" i="7"/>
  <c r="L81" i="7"/>
  <c r="L13" i="5" s="1"/>
  <c r="J81" i="7"/>
  <c r="J13" i="5" s="1"/>
  <c r="L77" i="7"/>
  <c r="J77" i="7"/>
  <c r="J76" i="7"/>
  <c r="J75" i="7"/>
  <c r="N76" i="7"/>
  <c r="N75" i="7"/>
  <c r="F76" i="7"/>
  <c r="F75" i="7"/>
  <c r="F49" i="7"/>
  <c r="F48" i="7"/>
  <c r="F34" i="7"/>
  <c r="F172" i="7" s="1"/>
  <c r="F33" i="7"/>
  <c r="N49" i="7"/>
  <c r="N48" i="7"/>
  <c r="J49" i="7"/>
  <c r="J48" i="7"/>
  <c r="L67" i="7"/>
  <c r="L94" i="7" s="1"/>
  <c r="L163" i="7" s="1"/>
  <c r="J67" i="7"/>
  <c r="L66" i="7"/>
  <c r="J66" i="7"/>
  <c r="L65" i="7"/>
  <c r="L16" i="5" s="1"/>
  <c r="J65" i="7"/>
  <c r="J16" i="5" s="1"/>
  <c r="L64" i="7"/>
  <c r="L17" i="5" s="1"/>
  <c r="J64" i="7"/>
  <c r="J17" i="5" s="1"/>
  <c r="J63" i="7"/>
  <c r="L61" i="7"/>
  <c r="J61" i="7"/>
  <c r="L57" i="7"/>
  <c r="J57" i="7"/>
  <c r="L50" i="7"/>
  <c r="J50" i="7"/>
  <c r="N34" i="7"/>
  <c r="N33" i="7"/>
  <c r="J34" i="7"/>
  <c r="J33" i="7"/>
  <c r="L42" i="7"/>
  <c r="L44" i="7" s="1"/>
  <c r="L10" i="5" s="1"/>
  <c r="J42" i="7"/>
  <c r="J44" i="7" s="1"/>
  <c r="J10" i="5" s="1"/>
  <c r="N5" i="8"/>
  <c r="N4" i="8"/>
  <c r="L40" i="8"/>
  <c r="J40" i="8"/>
  <c r="L31" i="8"/>
  <c r="J31" i="8"/>
  <c r="L22" i="8"/>
  <c r="J22" i="8"/>
  <c r="J5" i="8"/>
  <c r="K35" i="6"/>
  <c r="M26" i="6"/>
  <c r="K26" i="6"/>
  <c r="M15" i="6"/>
  <c r="K15" i="6"/>
  <c r="M8" i="6"/>
  <c r="K8" i="6"/>
  <c r="K7" i="6"/>
  <c r="O7" i="6"/>
  <c r="O6" i="6"/>
  <c r="M27" i="6" l="1"/>
  <c r="J95" i="7"/>
  <c r="J15" i="5" s="1"/>
  <c r="K27" i="6"/>
  <c r="L28" i="9" s="1"/>
  <c r="L36" i="9" s="1"/>
  <c r="J41" i="8"/>
  <c r="J43" i="8" s="1"/>
  <c r="J68" i="7"/>
  <c r="J19" i="5" s="1"/>
  <c r="L41" i="8"/>
  <c r="L43" i="8" s="1"/>
  <c r="L95" i="7"/>
  <c r="L15" i="5" s="1"/>
  <c r="L18" i="5" s="1"/>
  <c r="L68" i="7"/>
  <c r="L19" i="5" s="1"/>
  <c r="L23" i="5" s="1"/>
  <c r="L25" i="5" s="1"/>
  <c r="M11" i="6" s="1"/>
  <c r="N29" i="9"/>
  <c r="M28" i="6" l="1"/>
  <c r="N17" i="8"/>
  <c r="N13" i="8"/>
  <c r="N130" i="7"/>
  <c r="J179" i="7" l="1"/>
  <c r="J178" i="7"/>
  <c r="J176" i="7"/>
  <c r="J175" i="7"/>
  <c r="H63" i="7" l="1"/>
  <c r="H66" i="7"/>
  <c r="N14" i="9"/>
  <c r="J181" i="7" l="1"/>
  <c r="H148" i="7"/>
  <c r="H150" i="7" s="1"/>
  <c r="K76" i="6"/>
  <c r="K80" i="6" s="1"/>
  <c r="K68" i="6"/>
  <c r="K69" i="6" s="1"/>
  <c r="K64" i="6"/>
  <c r="K54" i="6"/>
  <c r="K45" i="6"/>
  <c r="K55" i="6" l="1"/>
  <c r="K81" i="6"/>
  <c r="N12" i="5"/>
  <c r="I69" i="6"/>
  <c r="I64" i="6"/>
  <c r="I54" i="6"/>
  <c r="I45" i="6"/>
  <c r="O19" i="6"/>
  <c r="O18" i="6"/>
  <c r="N40" i="8"/>
  <c r="N31" i="8"/>
  <c r="N22" i="8"/>
  <c r="J149" i="7"/>
  <c r="J148" i="7"/>
  <c r="N126" i="7"/>
  <c r="N131" i="7" s="1"/>
  <c r="N117" i="7"/>
  <c r="F93" i="7"/>
  <c r="N94" i="7"/>
  <c r="N93" i="7"/>
  <c r="N81" i="7"/>
  <c r="N67" i="7"/>
  <c r="N66" i="7"/>
  <c r="N65" i="7"/>
  <c r="N64" i="7"/>
  <c r="N59" i="7"/>
  <c r="N63" i="7" s="1"/>
  <c r="N57" i="7"/>
  <c r="N41" i="7"/>
  <c r="N40" i="7"/>
  <c r="N21" i="5" l="1"/>
  <c r="N22" i="5"/>
  <c r="N13" i="5"/>
  <c r="N17" i="5"/>
  <c r="N16" i="5"/>
  <c r="N95" i="7"/>
  <c r="N42" i="7"/>
  <c r="N44" i="7" s="1"/>
  <c r="J150" i="7"/>
  <c r="N68" i="7"/>
  <c r="N41" i="8"/>
  <c r="N43" i="8" s="1"/>
  <c r="I55" i="6"/>
  <c r="N61" i="7"/>
  <c r="N15" i="5" l="1"/>
  <c r="J18" i="5"/>
  <c r="N19" i="5"/>
  <c r="J23" i="5"/>
  <c r="J25" i="5" s="1"/>
  <c r="N10" i="5"/>
  <c r="F63" i="7"/>
  <c r="J33" i="5" l="1"/>
  <c r="J32" i="5"/>
  <c r="K11" i="6"/>
  <c r="F148" i="7"/>
  <c r="F150" i="7" s="1"/>
  <c r="K28" i="6" l="1"/>
  <c r="J28" i="9"/>
  <c r="J36" i="9" s="1"/>
  <c r="O26" i="6"/>
  <c r="I26" i="6"/>
  <c r="G26" i="6"/>
  <c r="G35" i="6" l="1"/>
  <c r="O15" i="6"/>
  <c r="N18" i="5"/>
  <c r="N23" i="5" s="1"/>
  <c r="N25" i="5" s="1"/>
  <c r="O11" i="6" l="1"/>
  <c r="N204" i="7"/>
  <c r="F208" i="7" l="1"/>
  <c r="J208" i="7"/>
  <c r="H93" i="7" l="1"/>
  <c r="N200" i="7" l="1"/>
  <c r="N161" i="7" l="1"/>
  <c r="H161" i="7"/>
  <c r="F161" i="7"/>
  <c r="F117" i="7"/>
  <c r="F21" i="5" s="1"/>
  <c r="H117" i="7"/>
  <c r="H21" i="5" s="1"/>
  <c r="H40" i="8" l="1"/>
  <c r="H31" i="8"/>
  <c r="H22" i="8"/>
  <c r="H41" i="8" l="1"/>
  <c r="H43" i="8" s="1"/>
  <c r="J200" i="7" l="1"/>
  <c r="F200" i="7"/>
  <c r="F67" i="7" l="1"/>
  <c r="F65" i="7"/>
  <c r="F68" i="7" l="1"/>
  <c r="N162" i="7"/>
  <c r="H162" i="7"/>
  <c r="N159" i="7"/>
  <c r="H159" i="7"/>
  <c r="N158" i="7"/>
  <c r="N160" i="7"/>
  <c r="H160" i="7"/>
  <c r="F17" i="5"/>
  <c r="F16" i="5"/>
  <c r="H158" i="7" l="1"/>
  <c r="N163" i="7" l="1"/>
  <c r="H65" i="7"/>
  <c r="H16" i="5" s="1"/>
  <c r="H64" i="7"/>
  <c r="H17" i="5" s="1"/>
  <c r="H67" i="7"/>
  <c r="H94" i="7" s="1"/>
  <c r="O27" i="6"/>
  <c r="O28" i="6" s="1"/>
  <c r="N156" i="7"/>
  <c r="H95" i="7" l="1"/>
  <c r="H163" i="7"/>
  <c r="G36" i="6"/>
  <c r="O8" i="6"/>
  <c r="F178" i="7" l="1"/>
  <c r="F131" i="7" l="1"/>
  <c r="F22" i="5" s="1"/>
  <c r="F179" i="7" l="1"/>
  <c r="F22" i="8" l="1"/>
  <c r="F160" i="7"/>
  <c r="F31" i="8"/>
  <c r="I15" i="6"/>
  <c r="G15" i="6"/>
  <c r="N9" i="9" l="1"/>
  <c r="N10" i="9"/>
  <c r="E11" i="9"/>
  <c r="F11" i="9"/>
  <c r="G11" i="9"/>
  <c r="H11" i="9"/>
  <c r="I11" i="9"/>
  <c r="J11" i="9"/>
  <c r="K11" i="9"/>
  <c r="L11" i="9"/>
  <c r="M11" i="9"/>
  <c r="D11" i="9"/>
  <c r="J16" i="9" l="1"/>
  <c r="I77" i="6" s="1"/>
  <c r="L16" i="9"/>
  <c r="I78" i="6" s="1"/>
  <c r="E36" i="9" l="1"/>
  <c r="G36" i="9"/>
  <c r="I36" i="9"/>
  <c r="K36" i="9"/>
  <c r="N36" i="9" l="1"/>
  <c r="H61" i="7"/>
  <c r="F176" i="7" l="1"/>
  <c r="F175" i="7"/>
  <c r="F162" i="7"/>
  <c r="F159" i="7"/>
  <c r="F158" i="7"/>
  <c r="F94" i="7" l="1"/>
  <c r="F95" i="7" l="1"/>
  <c r="F15" i="5" s="1"/>
  <c r="F163" i="7"/>
  <c r="H131" i="7"/>
  <c r="H22" i="5" s="1"/>
  <c r="N35" i="9" l="1"/>
  <c r="N34" i="9"/>
  <c r="N33" i="9"/>
  <c r="N32" i="9"/>
  <c r="N31" i="9"/>
  <c r="N11" i="9"/>
  <c r="N12" i="9"/>
  <c r="N15" i="9"/>
  <c r="H16" i="9"/>
  <c r="I75" i="6" s="1"/>
  <c r="F16" i="9"/>
  <c r="I74" i="6" s="1"/>
  <c r="D16" i="9"/>
  <c r="I73" i="6" s="1"/>
  <c r="G74" i="6" l="1"/>
  <c r="G75" i="6"/>
  <c r="G73" i="6"/>
  <c r="N16" i="9"/>
  <c r="G79" i="6"/>
  <c r="I76" i="6" l="1"/>
  <c r="F5" i="8"/>
  <c r="G7" i="6"/>
  <c r="D195" i="7" l="1"/>
  <c r="I8" i="6"/>
  <c r="G8" i="6"/>
  <c r="H42" i="7"/>
  <c r="H44" i="7" s="1"/>
  <c r="H10" i="5" s="1"/>
  <c r="F50" i="7"/>
  <c r="H50" i="7"/>
  <c r="H57" i="7"/>
  <c r="F61" i="7"/>
  <c r="F77" i="7"/>
  <c r="H77" i="7"/>
  <c r="F81" i="7"/>
  <c r="F13" i="5" s="1"/>
  <c r="H81" i="7"/>
  <c r="H13" i="5" s="1"/>
  <c r="F88" i="7"/>
  <c r="H88" i="7"/>
  <c r="H15" i="5"/>
  <c r="F156" i="7"/>
  <c r="H156" i="7"/>
  <c r="F173" i="7"/>
  <c r="L195" i="7" l="1"/>
  <c r="H195" i="7"/>
  <c r="I27" i="6"/>
  <c r="H18" i="5"/>
  <c r="F42" i="7"/>
  <c r="F44" i="7" s="1"/>
  <c r="F10" i="5" s="1"/>
  <c r="F181" i="7"/>
  <c r="H68" i="7"/>
  <c r="H19" i="5" s="1"/>
  <c r="G27" i="6"/>
  <c r="G78" i="6" s="1"/>
  <c r="F57" i="7"/>
  <c r="H23" i="5" l="1"/>
  <c r="H25" i="5" s="1"/>
  <c r="F19" i="5"/>
  <c r="F41" i="8"/>
  <c r="F43" i="8" s="1"/>
  <c r="F18" i="5" l="1"/>
  <c r="G64" i="6"/>
  <c r="I11" i="6" l="1"/>
  <c r="I80" i="6"/>
  <c r="I28" i="6" l="1"/>
  <c r="I81" i="6"/>
  <c r="G45" i="6" l="1"/>
  <c r="G69" i="6"/>
  <c r="G54" i="6"/>
  <c r="G55" i="6" l="1"/>
  <c r="F23" i="5"/>
  <c r="F25" i="5" s="1"/>
  <c r="F32" i="5" l="1"/>
  <c r="F33" i="5"/>
  <c r="G11" i="6"/>
  <c r="G28" i="6" l="1"/>
  <c r="G76" i="6"/>
  <c r="G80" i="6" l="1"/>
  <c r="G81" i="6" s="1"/>
  <c r="N28" i="9"/>
  <c r="G77" i="6" l="1"/>
</calcChain>
</file>

<file path=xl/comments1.xml><?xml version="1.0" encoding="utf-8"?>
<comments xmlns="http://schemas.openxmlformats.org/spreadsheetml/2006/main">
  <authors>
    <author>Camilla Hem</author>
  </authors>
  <commentList>
    <comment ref="H162" authorId="0">
      <text>
        <r>
          <rPr>
            <b/>
            <sz val="9"/>
            <color indexed="81"/>
            <rFont val="Tahoma"/>
            <family val="2"/>
          </rPr>
          <t>Camilla Hem:</t>
        </r>
        <r>
          <rPr>
            <sz val="9"/>
            <color indexed="81"/>
            <rFont val="Tahoma"/>
            <family val="2"/>
          </rPr>
          <t xml:space="preserve">
excluding net change in deferred steaming depr. Cost.</t>
        </r>
      </text>
    </comment>
    <comment ref="L162" authorId="0">
      <text>
        <r>
          <rPr>
            <b/>
            <sz val="9"/>
            <color indexed="81"/>
            <rFont val="Tahoma"/>
            <family val="2"/>
          </rPr>
          <t>Camilla Hem:</t>
        </r>
        <r>
          <rPr>
            <sz val="9"/>
            <color indexed="81"/>
            <rFont val="Tahoma"/>
            <family val="2"/>
          </rPr>
          <t xml:space="preserve">
excluding net change in deferred steaming depr. Cost
</t>
        </r>
      </text>
    </comment>
  </commentList>
</comments>
</file>

<file path=xl/sharedStrings.xml><?xml version="1.0" encoding="utf-8"?>
<sst xmlns="http://schemas.openxmlformats.org/spreadsheetml/2006/main" count="473" uniqueCount="325">
  <si>
    <t xml:space="preserve"> </t>
  </si>
  <si>
    <t xml:space="preserve">      </t>
  </si>
  <si>
    <t>December 31,</t>
  </si>
  <si>
    <t>Cash and cash equivalents</t>
  </si>
  <si>
    <t>Income taxes payable</t>
  </si>
  <si>
    <t>Other long-term liabilities</t>
  </si>
  <si>
    <t xml:space="preserve">Depreciation and amortization </t>
  </si>
  <si>
    <t>Quarter ended</t>
  </si>
  <si>
    <t>Other current assets</t>
  </si>
  <si>
    <t xml:space="preserve">   Total assets</t>
  </si>
  <si>
    <t>LIABILITIES AND SHAREHOLDERS' EQUITY</t>
  </si>
  <si>
    <t>Long-term debt</t>
  </si>
  <si>
    <t>Accounts payable</t>
  </si>
  <si>
    <t>ASSETS</t>
  </si>
  <si>
    <t>Interest expense</t>
  </si>
  <si>
    <t>Restricted cash</t>
  </si>
  <si>
    <t>Short-term debt and current portion of long-term debt</t>
  </si>
  <si>
    <t xml:space="preserve">   Total current liabilities</t>
  </si>
  <si>
    <t xml:space="preserve">Revenues </t>
  </si>
  <si>
    <t xml:space="preserve">          Total current assets</t>
  </si>
  <si>
    <t xml:space="preserve">          Total shareholders' equity</t>
  </si>
  <si>
    <t xml:space="preserve">    Total liabilities and shareholders' equity</t>
  </si>
  <si>
    <t>Year ended</t>
  </si>
  <si>
    <t>Total operating expenses</t>
  </si>
  <si>
    <t>Additional paid-in capital</t>
  </si>
  <si>
    <t xml:space="preserve">Accumulated earnings </t>
  </si>
  <si>
    <t xml:space="preserve">   Total long-term liabilities</t>
  </si>
  <si>
    <t>Goodwill</t>
  </si>
  <si>
    <t>Deferred tax liabilities</t>
  </si>
  <si>
    <t>Deferred tax assets</t>
  </si>
  <si>
    <t>Earnings per share, to ordinary equity holders of PGS ASA:</t>
  </si>
  <si>
    <t>- Basic</t>
  </si>
  <si>
    <t>Current assets:</t>
  </si>
  <si>
    <t>Accounts receivable</t>
  </si>
  <si>
    <t>Accrued revenues and other receivables</t>
  </si>
  <si>
    <t>Long-term assets:</t>
  </si>
  <si>
    <t>Property and equipment</t>
  </si>
  <si>
    <t>Other intangible assets</t>
  </si>
  <si>
    <t>Current liabilities:</t>
  </si>
  <si>
    <t>Long-term liabilities:</t>
  </si>
  <si>
    <t>Shareholders' equity:</t>
  </si>
  <si>
    <t>Paid-in capital:</t>
  </si>
  <si>
    <t xml:space="preserve">     Total paid-in capital</t>
  </si>
  <si>
    <t xml:space="preserve">  </t>
  </si>
  <si>
    <t>Petroleum Geo-Services ASA and Subsidiaries</t>
  </si>
  <si>
    <t>Cash flow hedges</t>
  </si>
  <si>
    <t>Deferred tax on cash flow hedges</t>
  </si>
  <si>
    <t>Translation adjustments and other</t>
  </si>
  <si>
    <t xml:space="preserve">Common stock; par value NOK 3; </t>
  </si>
  <si>
    <t xml:space="preserve">   Treasury shares, par value</t>
  </si>
  <si>
    <t>Note</t>
  </si>
  <si>
    <t>4</t>
  </si>
  <si>
    <t xml:space="preserve">Cost of sales </t>
  </si>
  <si>
    <t xml:space="preserve">Research and development costs </t>
  </si>
  <si>
    <t xml:space="preserve">Selling, general and administrative costs </t>
  </si>
  <si>
    <t xml:space="preserve"> Weighted average basic shares outstanding</t>
  </si>
  <si>
    <t>Liabilities held-for-sale</t>
  </si>
  <si>
    <t>Non-controlling interests</t>
  </si>
  <si>
    <t>MultiClient library</t>
  </si>
  <si>
    <t xml:space="preserve">   issued and outstanding 217,799,997 shares </t>
  </si>
  <si>
    <t xml:space="preserve">     Total</t>
  </si>
  <si>
    <t>Interest bearing receivables</t>
  </si>
  <si>
    <t>Restricted cash (current and long-term)</t>
  </si>
  <si>
    <t>(a)</t>
  </si>
  <si>
    <t>Exercise employee share options</t>
  </si>
  <si>
    <t>Acquired treasury shares</t>
  </si>
  <si>
    <t>Total comprehensive income</t>
  </si>
  <si>
    <t>equity</t>
  </si>
  <si>
    <t>capital</t>
  </si>
  <si>
    <t>par value</t>
  </si>
  <si>
    <t>Shareholders'</t>
  </si>
  <si>
    <t>earnings</t>
  </si>
  <si>
    <t>paid-in</t>
  </si>
  <si>
    <t>shares</t>
  </si>
  <si>
    <t>stock</t>
  </si>
  <si>
    <t>Accumulated</t>
  </si>
  <si>
    <t>Additional</t>
  </si>
  <si>
    <t>Treasury</t>
  </si>
  <si>
    <t>Common</t>
  </si>
  <si>
    <t>Gains (losses) arising during the period</t>
  </si>
  <si>
    <t>(c)</t>
  </si>
  <si>
    <t>(b)</t>
  </si>
  <si>
    <t>Amortization of MultiClient library (c)</t>
  </si>
  <si>
    <t>Capitalized interest in MultiClient library (b)</t>
  </si>
  <si>
    <t>Cash investment in MultiClient library (a)</t>
  </si>
  <si>
    <t>MultiClient late sales</t>
  </si>
  <si>
    <t xml:space="preserve">     MultiClient library, net</t>
  </si>
  <si>
    <t>Surveys in progress</t>
  </si>
  <si>
    <t xml:space="preserve">     Completed surveys</t>
  </si>
  <si>
    <t>Completed during 2011</t>
  </si>
  <si>
    <t>Completed during 2010</t>
  </si>
  <si>
    <t>Completed during 2009</t>
  </si>
  <si>
    <t>Completed during 2008</t>
  </si>
  <si>
    <t>The net book-value of the MultiClient library by year of completion is as follows:</t>
  </si>
  <si>
    <t xml:space="preserve">Other  </t>
  </si>
  <si>
    <t>Interest income</t>
  </si>
  <si>
    <t>Capitalized interest, construction in progress</t>
  </si>
  <si>
    <t>Capitalized interest, MultiClient library</t>
  </si>
  <si>
    <t>Interest expense, gross</t>
  </si>
  <si>
    <t>Amortization of MultiClient library</t>
  </si>
  <si>
    <t xml:space="preserve">Gross depreciation </t>
  </si>
  <si>
    <t>Capitalized development costs</t>
  </si>
  <si>
    <t>Research and development costs, gross</t>
  </si>
  <si>
    <t>Amortization of MultiClient library (a)</t>
  </si>
  <si>
    <t>Depreciation and amortization (a)</t>
  </si>
  <si>
    <t>Other operating income</t>
  </si>
  <si>
    <t>EBITDA</t>
  </si>
  <si>
    <t>Total Operating profit:</t>
  </si>
  <si>
    <t>Other:</t>
  </si>
  <si>
    <t xml:space="preserve">     Operating profit EBIT, Marine</t>
  </si>
  <si>
    <t>Marine:</t>
  </si>
  <si>
    <t xml:space="preserve">     - Other, non Marine</t>
  </si>
  <si>
    <t xml:space="preserve">     Marine revenues</t>
  </si>
  <si>
    <t xml:space="preserve">     - Other</t>
  </si>
  <si>
    <t xml:space="preserve">     - MultiClient late sales</t>
  </si>
  <si>
    <t xml:space="preserve">     - MultiClient pre-funding</t>
  </si>
  <si>
    <t xml:space="preserve">     - Contract seismic</t>
  </si>
  <si>
    <t>Marine revenues by service type:</t>
  </si>
  <si>
    <t>Note 2 - Basis of presentation</t>
  </si>
  <si>
    <t>Note 1 - General</t>
  </si>
  <si>
    <t>Cash and cash equivalents at end of period</t>
  </si>
  <si>
    <t>Cash and cash equivalents at beginning of period</t>
  </si>
  <si>
    <t>Interest paid</t>
  </si>
  <si>
    <t>Proceeds from sale of treasury shares</t>
  </si>
  <si>
    <t>Purchase of treasury shares</t>
  </si>
  <si>
    <t>Investment in other intangible assets</t>
  </si>
  <si>
    <t xml:space="preserve"> Capital expenditures, discontinued operations</t>
  </si>
  <si>
    <t>Investment in MultiClient library</t>
  </si>
  <si>
    <t>Increase (decrease) in accounts payable</t>
  </si>
  <si>
    <t>Other items</t>
  </si>
  <si>
    <t xml:space="preserve"> Income taxes paid</t>
  </si>
  <si>
    <t>Other comprehensive income (loss) of associated companies</t>
  </si>
  <si>
    <t>Attributable to equity holders of PGS ASA</t>
  </si>
  <si>
    <t>Transferred shares, share bonus</t>
  </si>
  <si>
    <t>Transferred shares, conversion of convertible notes</t>
  </si>
  <si>
    <t>Completed during 2012</t>
  </si>
  <si>
    <t xml:space="preserve">Dividend paid  </t>
  </si>
  <si>
    <t xml:space="preserve">Net income (loss) attributable to non-controlling interests </t>
  </si>
  <si>
    <t>Revenues by operating segment and service type:</t>
  </si>
  <si>
    <t>Operating profit (loss) EBIT by operating segment:</t>
  </si>
  <si>
    <t>Total revenues</t>
  </si>
  <si>
    <t xml:space="preserve">Research and development costs, net of capitalized portion were as follows: </t>
  </si>
  <si>
    <t>Depreciation and amortization consists of the following:</t>
  </si>
  <si>
    <t>Key figures MultiClient library:</t>
  </si>
  <si>
    <t>Summary of net interest bearing debt:</t>
  </si>
  <si>
    <t>Income before income tax expense</t>
  </si>
  <si>
    <t>Income tax expense</t>
  </si>
  <si>
    <t>Net income to equity holders of PGS ASA</t>
  </si>
  <si>
    <t>Net income for the period</t>
  </si>
  <si>
    <t>Total comprehensive income to equity holders of PGS ASA</t>
  </si>
  <si>
    <t xml:space="preserve">    Total Operating profit EBIT</t>
  </si>
  <si>
    <t xml:space="preserve">    Operating loss EBIT, Other</t>
  </si>
  <si>
    <t>Other long-term assets</t>
  </si>
  <si>
    <t>7</t>
  </si>
  <si>
    <t xml:space="preserve"> Condensed Consolidated Statements of Operations</t>
  </si>
  <si>
    <t xml:space="preserve">Condensed Consolidated Statements of Financial Position </t>
  </si>
  <si>
    <t>(Increase) decrease in accounts receivable, accrued revenues &amp; other receivables</t>
  </si>
  <si>
    <t>Investment in property and equipment</t>
  </si>
  <si>
    <t>Net cash (used in) provided by financing activities</t>
  </si>
  <si>
    <t>Condensed Consolidated Statements of Cash Flows</t>
  </si>
  <si>
    <t>Currency exchange gain (loss)</t>
  </si>
  <si>
    <t>From Equity tab</t>
  </si>
  <si>
    <t xml:space="preserve">EBITDA by Quarter  </t>
  </si>
  <si>
    <t>Change in other long-term items related to operating activities</t>
  </si>
  <si>
    <t>Investment in other current -and long-term assets</t>
  </si>
  <si>
    <t>Effect of retrospectively adopting IAS 19R</t>
  </si>
  <si>
    <t>Depreciation, amortization and impairment of long-term assets</t>
  </si>
  <si>
    <t>Presented combined in the condensed consolidated statements of operations.</t>
  </si>
  <si>
    <t>See condensed consolidated statements of cash flows.</t>
  </si>
  <si>
    <t>Completed during 2013</t>
  </si>
  <si>
    <t>Actuarial gains (losses) on defined benefit pensions plans</t>
  </si>
  <si>
    <t>Items that will not be reclassified to statements of operations</t>
  </si>
  <si>
    <t>(In millions of US dollars, except share data)</t>
  </si>
  <si>
    <t>(In millions of US dollars)</t>
  </si>
  <si>
    <t>(In millions US of dollars)</t>
  </si>
  <si>
    <t>Balance at December 31, 2012</t>
  </si>
  <si>
    <t>Operating profit/EBIT</t>
  </si>
  <si>
    <t>See note 6.</t>
  </si>
  <si>
    <t>Income tax effect on actuarial gains and losses</t>
  </si>
  <si>
    <t>- Diluted</t>
  </si>
  <si>
    <t xml:space="preserve"> Weighted average diluted shares outstanding</t>
  </si>
  <si>
    <t>Other comprehensive income:</t>
  </si>
  <si>
    <t>Proceeds, net of deferred loan costs, from issuance of long-term debt</t>
  </si>
  <si>
    <t xml:space="preserve"> Other comprehensive income for the period, net of tax</t>
  </si>
  <si>
    <t>Cash flows (used in) provided by financing activities:</t>
  </si>
  <si>
    <t xml:space="preserve">                                    Revenues by Quarter</t>
  </si>
  <si>
    <t xml:space="preserve">  MUSD</t>
  </si>
  <si>
    <t>Revaluation of shares available-for-sale</t>
  </si>
  <si>
    <t>of operations</t>
  </si>
  <si>
    <t xml:space="preserve">Items that may be subsequently reclassified to statements </t>
  </si>
  <si>
    <t>Net income (loss) attributable to non-controlling interest</t>
  </si>
  <si>
    <t>amounts</t>
  </si>
  <si>
    <t xml:space="preserve">Total forward exchange contracts (hedge) </t>
  </si>
  <si>
    <t xml:space="preserve">Total forward exchange contracts (non-hedge) </t>
  </si>
  <si>
    <t>Interest rate swaps (hedge)</t>
  </si>
  <si>
    <t>Debt with fixed interest rate</t>
  </si>
  <si>
    <t>Debt with variable interest rate</t>
  </si>
  <si>
    <t>Carrying</t>
  </si>
  <si>
    <t xml:space="preserve">Notional  </t>
  </si>
  <si>
    <t>values</t>
  </si>
  <si>
    <t>Total forward exchange contracts</t>
  </si>
  <si>
    <t xml:space="preserve">criteria in IFRS 8 "Operating Segments", they are presented combined as "Marine". "Other" includes Corporate administration costs and unallocated Global Shared </t>
  </si>
  <si>
    <t>Fair</t>
  </si>
  <si>
    <t>The carrying amounts of cash and cash equivalents, restricted cash, accounts receivable, accrued revenues and other receivables, other current assets accounts</t>
  </si>
  <si>
    <t xml:space="preserve">                                                 MUSD</t>
  </si>
  <si>
    <t>MultiClient pre-funding revenue</t>
  </si>
  <si>
    <t>The chief operating decision maker reviews Contract and MultiClient as separate operating segments, however, as the two operating segments meet the aggregation</t>
  </si>
  <si>
    <t>Interest expense consists of the following:</t>
  </si>
  <si>
    <t>Other financial expense, net</t>
  </si>
  <si>
    <t>Other financial expense, net consists of the following:</t>
  </si>
  <si>
    <t>Interest rate swaps (non-hedge)</t>
  </si>
  <si>
    <t xml:space="preserve">                                                   </t>
  </si>
  <si>
    <t>Resources costs (net). Other financial expense, net and income tax expense are not included in the measure of segment performance.</t>
  </si>
  <si>
    <t>Net change in deferred steaming depreciation costs</t>
  </si>
  <si>
    <t>Depreciation capitalized and deferred, net</t>
  </si>
  <si>
    <t>Depreciation capitalized in MC</t>
  </si>
  <si>
    <t>Adjustment for deferred loan costs (offset in long-term debt)</t>
  </si>
  <si>
    <t>The carrying amounts and the estimated fair values of debt and derivative instruments are summarized as follows:</t>
  </si>
  <si>
    <t>Total interest rate swaps</t>
  </si>
  <si>
    <t>The Company is a Norwegian limited liability company and has prepared its consolidated financial statements in accordance with International Financial Reporting</t>
  </si>
  <si>
    <t>Standards ("IFRS") as adopted by the EU. The consolidated condensed interim financial statements have been prepared in accordance with international Accounting</t>
  </si>
  <si>
    <t xml:space="preserve">Standards ("IAS") No. 34 "Interim Financial Reporting". The interim financial information has not been subject to audit or review. </t>
  </si>
  <si>
    <t>The condensed interim consolidated financial statements reflect all adjustments, in the opinion of PGS' management, that are necessary for a fair presentation of the</t>
  </si>
  <si>
    <t>results of operations for all periods presented. Operating results for the interim period are not necessarily indicative of the results that may be expected for any</t>
  </si>
  <si>
    <t>subsequent interim period or year. The condensed interim consolidated financial statements should be read in conjunction with the audited consolidated financial</t>
  </si>
  <si>
    <t>amortization rate applicable to each category.</t>
  </si>
  <si>
    <t>The Company also applies minimum amortization criteria for the library projects based generally on a five-year life. The Company calculates and records minimum</t>
  </si>
  <si>
    <t>amortization individually for each MultiClient survey or pool of surveys on a quarterly basis. At year-end, or when specific impairment indicators exists, the Company</t>
  </si>
  <si>
    <t>carries out an impairment test of individual MultiClient surveys. The Company classifies these impairment charges as amortization expense in its condensed</t>
  </si>
  <si>
    <t xml:space="preserve">consolidated statements of operations since this additional, non-sales related amortization expense, is expected to occur regularly. </t>
  </si>
  <si>
    <t>EBIT or "operating profit" means Revenues less Total operating expenses. EBITDA, when used by the Company, means EBIT less other operating (income) expense,</t>
  </si>
  <si>
    <t>The accounting policies adopted in the preparation of the condensed interim consolidated financial statements are consistent with those followed in the preparation of</t>
  </si>
  <si>
    <t>The Company amortizes its MultiClient library primarily based on the ratio between cost of surveys and the total forecasted sales for such surveys. The surveys are</t>
  </si>
  <si>
    <t>categorized into amortization categories based on this ratio. These categories range from 30-95% of sales amounts with 5% intervals, with a minimum of 45% for</t>
  </si>
  <si>
    <t>pre-funding. Each category includes surveys where the remaining unamortized cost as a percentage of remaining forecasted sales is less than or equal to the</t>
  </si>
  <si>
    <t>Employee benefit plans</t>
  </si>
  <si>
    <t>Reclassification adjustments for losses (gains) included in the condensed consolidated statements of operations</t>
  </si>
  <si>
    <t xml:space="preserve">         Total long-term assets</t>
  </si>
  <si>
    <t>Other comprehensive income</t>
  </si>
  <si>
    <t xml:space="preserve">Other </t>
  </si>
  <si>
    <t>comprehensive</t>
  </si>
  <si>
    <t>income</t>
  </si>
  <si>
    <t>Adjustments to reconcile net income to net cash provided by</t>
  </si>
  <si>
    <t>operating activities:</t>
  </si>
  <si>
    <t xml:space="preserve">     - Imaging</t>
  </si>
  <si>
    <t>Condensed Consolidated Statements of Changes in Shareholders' Equity</t>
  </si>
  <si>
    <t xml:space="preserve">Capitalized depreciation (non-cash) </t>
  </si>
  <si>
    <t xml:space="preserve">                                           2012 - 2014</t>
  </si>
  <si>
    <t>2012 - 2014</t>
  </si>
  <si>
    <t>Note 3 - Segment information</t>
  </si>
  <si>
    <t>Note 4 - Research and development costs</t>
  </si>
  <si>
    <t>Note 5 - Depreciation and amortization</t>
  </si>
  <si>
    <t>Note 6 - Interest expense</t>
  </si>
  <si>
    <t>Note 7 - Other financial expense, net</t>
  </si>
  <si>
    <t>Note 8 - MultiClient library</t>
  </si>
  <si>
    <t>Note 9 - Net interest bearing debt</t>
  </si>
  <si>
    <t xml:space="preserve">Note 10 - Financial instruments </t>
  </si>
  <si>
    <t>3</t>
  </si>
  <si>
    <t>3, 5</t>
  </si>
  <si>
    <t>6</t>
  </si>
  <si>
    <t>9,10</t>
  </si>
  <si>
    <t>statements for the year ended December 31, 2013.</t>
  </si>
  <si>
    <t>Impairment of long-term assets</t>
  </si>
  <si>
    <t>Completed during 2014</t>
  </si>
  <si>
    <t>Increase in long-term restricted cash</t>
  </si>
  <si>
    <t>See note 3.</t>
  </si>
  <si>
    <t>Total debt recognized at amortized cost</t>
  </si>
  <si>
    <t>Net cash used in investing activities</t>
  </si>
  <si>
    <t>Cash flows used in investing activities:</t>
  </si>
  <si>
    <r>
      <t>Net cash</t>
    </r>
    <r>
      <rPr>
        <sz val="10"/>
        <rFont val="Times New Roman"/>
        <family val="1"/>
      </rPr>
      <t xml:space="preserve"> provided by operating activities</t>
    </r>
  </si>
  <si>
    <t>Cash flows provided by operating activities:</t>
  </si>
  <si>
    <t>Loss on sale and retirement of assets</t>
  </si>
  <si>
    <t>service debt and to fund capital expenditures and provides investors with a helpful measure for comparing its operating performance with that of other companies.</t>
  </si>
  <si>
    <t>impairment of long-term assets and depreciation and amortization. EBITDA may not be comparable to other similarly titled measures from other companies. The</t>
  </si>
  <si>
    <t>11</t>
  </si>
  <si>
    <t xml:space="preserve">statements of the associated companies. The Company’s share of loss from associated companies includes a proportionate share of the expensed </t>
  </si>
  <si>
    <t>deferred loan costs from the original instrument loan and the reserve relating to the interest of the loan held in other comprehensive income, a total of $8.8</t>
  </si>
  <si>
    <t>Effective September 30, 2013, the Company discontinued hedge accounting on its interest rate swap agreements. As a result of refinancing the term loan,</t>
  </si>
  <si>
    <t>million was expensed in Q1 2014.</t>
  </si>
  <si>
    <t xml:space="preserve">Company has included EBITDA as a supplemental disclosure because management believes that it provides useful information regarding the Company's ability to </t>
  </si>
  <si>
    <r>
      <t>Repayment of</t>
    </r>
    <r>
      <rPr>
        <strike/>
        <sz val="10"/>
        <color rgb="FFFF0000"/>
        <rFont val="Times New Roman"/>
        <family val="1"/>
      </rPr>
      <t xml:space="preserve"> </t>
    </r>
    <r>
      <rPr>
        <sz val="10"/>
        <rFont val="Times New Roman"/>
        <family val="1"/>
      </rPr>
      <t>debt</t>
    </r>
  </si>
  <si>
    <t xml:space="preserve"> Proceeds from sale and disposal of assets</t>
  </si>
  <si>
    <t>The adopted standards do not have a significant impact on the condensed interim consolidated financial statements of the Company.</t>
  </si>
  <si>
    <t>In Q1 2014, the Company recognized $18.8 million of revenue from MultiClient data licenses to associated companies which is expensed in the financial</t>
  </si>
  <si>
    <t>MultiClient license cost in the amount of $7.3 million.</t>
  </si>
  <si>
    <t xml:space="preserve"> Share of loss in associated companies and impairments</t>
  </si>
  <si>
    <t>instruments are determined using level 2 observable inputs as described in the Company's 2013 annual report.</t>
  </si>
  <si>
    <t xml:space="preserve">payable and accrued expenses approximate their respective fair values because of the short maturities of those instruments. The fair values of other financial </t>
  </si>
  <si>
    <t>Transfer of actuarial gains and losses net of tax</t>
  </si>
  <si>
    <t>Condensed Consolidated Statements of Comprehensive Income</t>
  </si>
  <si>
    <t>Note 12 - Termination of Norwegian defined benefit plan and restructuring provision</t>
  </si>
  <si>
    <t xml:space="preserve">In Q1 2014, the Company decided to terminate the Norwegian defined benefit plan and the participants were transferred to the defined contribution plan as </t>
  </si>
  <si>
    <t xml:space="preserve">in Q1 2014 resulting in a settlement gain, reducing operating expenses, of approximately $6 million after one-time administration fees and costs credited to </t>
  </si>
  <si>
    <t>In Q1 2014, the Company recognized a restructuring provision of $1.8 million relating to closure of the office in Edinburgh.</t>
  </si>
  <si>
    <t xml:space="preserve">MultiClient investment. </t>
  </si>
  <si>
    <t xml:space="preserve">of April 1, 2014. A net pension liability of $10.2 million (projected benefit obligation of $57.4 million and plan assets of $47.2 million) was de-recognized </t>
  </si>
  <si>
    <t>Balance as of January 1, 2014</t>
  </si>
  <si>
    <t>Balance as of January 1, 2013</t>
  </si>
  <si>
    <t>(1) NOK 1.65 per share was paid as ordinary dividend for 2012.</t>
  </si>
  <si>
    <t>Dividend paid (1)</t>
  </si>
  <si>
    <t>(1) NOK 2.30 per share was paid as ordinary dividend for 2013.</t>
  </si>
  <si>
    <t xml:space="preserve">(b) </t>
  </si>
  <si>
    <t>Impairment of long-term assets (b)</t>
  </si>
  <si>
    <t>Accrued expenses and other current liabilities</t>
  </si>
  <si>
    <t>Change in other current items related to operating activities</t>
  </si>
  <si>
    <r>
      <t>Net</t>
    </r>
    <r>
      <rPr>
        <strike/>
        <sz val="10"/>
        <color rgb="FFFF0000"/>
        <rFont val="Arial"/>
        <family val="2"/>
      </rPr>
      <t xml:space="preserve"> increase (decrease)</t>
    </r>
    <r>
      <rPr>
        <sz val="10"/>
        <rFont val="Times New Roman"/>
        <family val="1"/>
      </rPr>
      <t xml:space="preserve"> in cash and cash equivalents</t>
    </r>
  </si>
  <si>
    <t>Write-off relating to Term loan refinancing (a)</t>
  </si>
  <si>
    <t xml:space="preserve">Effective 2014 equipment impairments and losses on scrapped equipment are aggregated and presented as impairments in the condensed consolidated </t>
  </si>
  <si>
    <t>statements of operations. In prior years these items are included in cost of sales and amounted to $7.0 million for the year ended December 31, 2013.</t>
  </si>
  <si>
    <t>September 30,</t>
  </si>
  <si>
    <t>Nine months ended</t>
  </si>
  <si>
    <t xml:space="preserve">For the nine months ended September 30, 2013 </t>
  </si>
  <si>
    <t xml:space="preserve">For the nine months ended September 30, 2014 </t>
  </si>
  <si>
    <t>Balance as of September 30, 2013</t>
  </si>
  <si>
    <t>Balance as of September 30, 2014</t>
  </si>
  <si>
    <t>Notes to the Condensed Interim Consolidated Financial Statements - Third Quarter 2014</t>
  </si>
  <si>
    <t>the Company’s consolidated financial statements for the year ended December 31, 2013 with the exeption of adoption of IFRS 10, IFRS 11, IFRS 12, IAS 27 and IAS 28.</t>
  </si>
  <si>
    <t>Drawdown of credit facilities</t>
  </si>
  <si>
    <t>Long-term debt (a)</t>
  </si>
  <si>
    <t>(a) See note 10.</t>
  </si>
  <si>
    <t>(a) The Term Loan was refinanced and resized from $470.5 million to $400 million and the maturity extended to March 2021 in Q1 2014.</t>
  </si>
  <si>
    <t>Short-term debt and current portion of long-term debt (a)</t>
  </si>
  <si>
    <t>The company have $120 million outstanding on the Revolving Credit Facility and $267.2 million outstanding on the export credit facility as of September 31, 2014.</t>
  </si>
  <si>
    <t xml:space="preserve">Loss from associated companies </t>
  </si>
  <si>
    <t xml:space="preserve">Note 11 - Loss from associated companies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</si>
</sst>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 #,##0_ ;_ * \-#,##0_ ;_ * &quot;-&quot;_ ;_ @_ "/>
    <numFmt numFmtId="44" formatCode="_ &quot;kr&quot;\ * #,##0.00_ ;_ &quot;kr&quot;\ * \-#,##0.00_ ;_ &quot;kr&quot;\ * &quot;-&quot;??_ ;_ @_ "/>
    <numFmt numFmtId="43" formatCode="_ * #,##0.00_ ;_ * \-#,##0.00_ ;_ * &quot;-&quot;??_ ;_ @_ "/>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_(&quot;$&quot;\ * \(#,##0\);_(&quot;$&quot;\ * &quot;-&quot;_);_(@_)"/>
    <numFmt numFmtId="169" formatCode="_(* #,##0_);_(* \(#,##0\);_(* &quot;-&quot;??_);_(@_)"/>
    <numFmt numFmtId="170" formatCode="_(&quot;$&quot;* #,##0_);_(&quot;$&quot;* \(#,##0\);_(&quot;$&quot;* &quot;-&quot;??_);_(@_)"/>
    <numFmt numFmtId="171" formatCode="_ * #,##0_ ;_ * \(#,##0\)_ ;_ * &quot;-&quot;_ ;_ @_ "/>
    <numFmt numFmtId="172" formatCode="_(* #,##0.0_);_(* \(#,##0.0\);_(* &quot;-&quot;??_);_(@_)"/>
  </numFmts>
  <fonts count="53">
    <font>
      <sz val="10"/>
      <name val="Arial"/>
    </font>
    <font>
      <sz val="10"/>
      <name val="Arial"/>
      <family val="2"/>
    </font>
    <font>
      <sz val="10"/>
      <name val="Times New Roman"/>
      <family val="1"/>
    </font>
    <font>
      <b/>
      <sz val="10"/>
      <name val="Times New Roman"/>
      <family val="1"/>
    </font>
    <font>
      <sz val="8"/>
      <name val="Times New Roman"/>
      <family val="1"/>
    </font>
    <font>
      <b/>
      <sz val="10"/>
      <name val="Times New Roman"/>
      <family val="1"/>
    </font>
    <font>
      <sz val="14"/>
      <name val="Univers 55"/>
      <family val="2"/>
    </font>
    <font>
      <b/>
      <sz val="12"/>
      <name val="Times New Roman"/>
      <family val="1"/>
    </font>
    <font>
      <b/>
      <sz val="11"/>
      <name val="Times New Roman"/>
      <family val="1"/>
    </font>
    <font>
      <sz val="10"/>
      <color indexed="10"/>
      <name val="Times New Roman"/>
      <family val="1"/>
    </font>
    <font>
      <b/>
      <sz val="11"/>
      <color indexed="10"/>
      <name val="Times New Roman"/>
      <family val="1"/>
    </font>
    <font>
      <i/>
      <sz val="10"/>
      <name val="Times New Roman"/>
      <family val="1"/>
    </font>
    <font>
      <sz val="14"/>
      <name val="Times New Roman"/>
      <family val="1"/>
    </font>
    <font>
      <b/>
      <sz val="10"/>
      <color indexed="10"/>
      <name val="Times New Roman"/>
      <family val="1"/>
    </font>
    <font>
      <sz val="11"/>
      <color indexed="10"/>
      <name val="Times New Roman"/>
      <family val="1"/>
    </font>
    <font>
      <b/>
      <sz val="10"/>
      <color indexed="10"/>
      <name val="Times New Roman"/>
      <family val="1"/>
    </font>
    <font>
      <sz val="10"/>
      <color indexed="10"/>
      <name val="Times New Roman"/>
      <family val="1"/>
    </font>
    <font>
      <sz val="10"/>
      <color rgb="FFFF0000"/>
      <name val="Times New Roman"/>
      <family val="1"/>
    </font>
    <font>
      <sz val="10"/>
      <color rgb="FFFF0000"/>
      <name val="Arial"/>
      <family val="2"/>
    </font>
    <font>
      <sz val="8"/>
      <color rgb="FFFF0000"/>
      <name val="Times New Roman"/>
      <family val="1"/>
    </font>
    <font>
      <sz val="9"/>
      <name val="Times New Roman"/>
      <family val="1"/>
    </font>
    <font>
      <b/>
      <i/>
      <sz val="11"/>
      <name val="Times New Roman"/>
      <family val="1"/>
    </font>
    <font>
      <b/>
      <sz val="10"/>
      <color rgb="FFFF0000"/>
      <name val="Times New Roman"/>
      <family val="1"/>
    </font>
    <font>
      <b/>
      <sz val="10"/>
      <name val="Arial"/>
      <family val="2"/>
    </font>
    <font>
      <sz val="10"/>
      <color indexed="10"/>
      <name val="Arial"/>
      <family val="2"/>
    </font>
    <font>
      <sz val="10"/>
      <color indexed="8"/>
      <name val="Times New Roman"/>
      <family val="1"/>
    </font>
    <font>
      <sz val="9"/>
      <color indexed="10"/>
      <name val="Times New Roman"/>
      <family val="1"/>
    </font>
    <font>
      <b/>
      <i/>
      <sz val="11"/>
      <color rgb="FFFF0000"/>
      <name val="Times New Roman"/>
      <family val="1"/>
    </font>
    <font>
      <sz val="11"/>
      <name val="Arial"/>
      <family val="2"/>
    </font>
    <font>
      <sz val="11"/>
      <name val="Times New Roman"/>
      <family val="1"/>
    </font>
    <font>
      <sz val="14"/>
      <color indexed="12"/>
      <name val="Times New Roman"/>
      <family val="1"/>
    </font>
    <font>
      <b/>
      <sz val="16"/>
      <name val="Arial"/>
      <family val="2"/>
    </font>
    <font>
      <sz val="14"/>
      <color rgb="FFFF0000"/>
      <name val="Times New Roman"/>
      <family val="1"/>
    </font>
    <font>
      <sz val="11"/>
      <color rgb="FFFF0000"/>
      <name val="Times New Roman"/>
      <family val="1"/>
    </font>
    <font>
      <b/>
      <sz val="10"/>
      <color rgb="FFFF0000"/>
      <name val="Arial"/>
      <family val="2"/>
    </font>
    <font>
      <sz val="10"/>
      <color theme="3" tint="0.59999389629810485"/>
      <name val="Times New Roman"/>
      <family val="1"/>
    </font>
    <font>
      <sz val="10"/>
      <color theme="3" tint="0.59999389629810485"/>
      <name val="Arial"/>
      <family val="2"/>
    </font>
    <font>
      <sz val="10"/>
      <color theme="4" tint="-0.249977111117893"/>
      <name val="Times New Roman"/>
      <family val="1"/>
    </font>
    <font>
      <sz val="8"/>
      <color theme="4" tint="-0.249977111117893"/>
      <name val="Arial"/>
      <family val="2"/>
    </font>
    <font>
      <sz val="10"/>
      <color theme="3" tint="0.39997558519241921"/>
      <name val="Arial"/>
      <family val="2"/>
    </font>
    <font>
      <sz val="10"/>
      <color theme="3" tint="0.39997558519241921"/>
      <name val="Times New Roman"/>
      <family val="1"/>
    </font>
    <font>
      <sz val="10"/>
      <color rgb="FF000000"/>
      <name val="Times New Roman"/>
      <family val="1"/>
    </font>
    <font>
      <sz val="8"/>
      <name val="Arial"/>
      <family val="2"/>
    </font>
    <font>
      <sz val="8"/>
      <color rgb="FFFF0000"/>
      <name val="Arial"/>
      <family val="2"/>
    </font>
    <font>
      <b/>
      <sz val="8"/>
      <color rgb="FFFF0000"/>
      <name val="Arial"/>
      <family val="2"/>
    </font>
    <font>
      <sz val="10"/>
      <color rgb="FF0070C0"/>
      <name val="Times New Roman"/>
      <family val="1"/>
    </font>
    <font>
      <b/>
      <sz val="10"/>
      <color rgb="FF0070C0"/>
      <name val="Times New Roman"/>
      <family val="1"/>
    </font>
    <font>
      <sz val="10"/>
      <color rgb="FF0070C0"/>
      <name val="Arial"/>
      <family val="2"/>
    </font>
    <font>
      <sz val="9"/>
      <color indexed="81"/>
      <name val="Tahoma"/>
      <family val="2"/>
    </font>
    <font>
      <b/>
      <sz val="9"/>
      <color indexed="81"/>
      <name val="Tahoma"/>
      <family val="2"/>
    </font>
    <font>
      <sz val="9"/>
      <color rgb="FFFF0000"/>
      <name val="Times New Roman"/>
      <family val="1"/>
    </font>
    <font>
      <strike/>
      <sz val="10"/>
      <color rgb="FFFF0000"/>
      <name val="Times New Roman"/>
      <family val="1"/>
    </font>
    <font>
      <strike/>
      <sz val="10"/>
      <color rgb="FFFF0000"/>
      <name val="Arial"/>
      <family val="2"/>
    </font>
  </fonts>
  <fills count="6">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s>
  <borders count="7">
    <border>
      <left/>
      <right/>
      <top/>
      <bottom/>
      <diagonal/>
    </border>
    <border>
      <left/>
      <right/>
      <top/>
      <bottom style="medium">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style="medium">
        <color indexed="64"/>
      </top>
      <bottom style="thin">
        <color indexed="64"/>
      </bottom>
      <diagonal/>
    </border>
  </borders>
  <cellStyleXfs count="6">
    <xf numFmtId="0" fontId="0" fillId="0" borderId="0"/>
    <xf numFmtId="167" fontId="1" fillId="0" borderId="0" applyFont="0" applyFill="0" applyBorder="0" applyAlignment="0" applyProtection="0"/>
    <xf numFmtId="166"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506">
    <xf numFmtId="0" fontId="0" fillId="0" borderId="0" xfId="0"/>
    <xf numFmtId="0" fontId="3" fillId="0" borderId="0" xfId="0" applyFont="1" applyBorder="1" applyAlignment="1">
      <alignment horizontal="center"/>
    </xf>
    <xf numFmtId="0" fontId="2" fillId="0" borderId="0" xfId="0" applyFont="1"/>
    <xf numFmtId="169" fontId="2" fillId="0" borderId="0" xfId="1" applyNumberFormat="1" applyFont="1" applyAlignment="1">
      <alignment horizontal="left"/>
    </xf>
    <xf numFmtId="0" fontId="3" fillId="0" borderId="0" xfId="0" applyFont="1"/>
    <xf numFmtId="0" fontId="2" fillId="0" borderId="0" xfId="0" applyFont="1" applyAlignment="1">
      <alignment horizontal="center"/>
    </xf>
    <xf numFmtId="169" fontId="2" fillId="0" borderId="2" xfId="1" applyNumberFormat="1" applyFont="1" applyBorder="1" applyAlignment="1">
      <alignment horizontal="left"/>
    </xf>
    <xf numFmtId="169" fontId="2" fillId="0" borderId="0" xfId="1" applyNumberFormat="1" applyFont="1" applyBorder="1" applyAlignment="1">
      <alignment horizontal="left"/>
    </xf>
    <xf numFmtId="0" fontId="2" fillId="0" borderId="0" xfId="0" applyFont="1" applyBorder="1" applyAlignment="1">
      <alignment horizontal="center"/>
    </xf>
    <xf numFmtId="169" fontId="5" fillId="0" borderId="1" xfId="1" applyNumberFormat="1" applyFont="1" applyBorder="1" applyAlignment="1">
      <alignment horizontal="left"/>
    </xf>
    <xf numFmtId="169" fontId="2" fillId="0" borderId="0" xfId="1" applyNumberFormat="1" applyFont="1" applyBorder="1"/>
    <xf numFmtId="0" fontId="0" fillId="0" borderId="1" xfId="0" applyBorder="1"/>
    <xf numFmtId="0" fontId="2" fillId="0" borderId="0" xfId="0" applyFont="1" applyBorder="1"/>
    <xf numFmtId="0" fontId="4" fillId="0" borderId="0" xfId="0" applyFont="1" applyBorder="1" applyAlignment="1"/>
    <xf numFmtId="0" fontId="2" fillId="0" borderId="0" xfId="0" applyFont="1" applyAlignment="1"/>
    <xf numFmtId="0" fontId="4" fillId="0" borderId="1" xfId="0" applyFont="1" applyBorder="1" applyAlignment="1"/>
    <xf numFmtId="0" fontId="6" fillId="0" borderId="1" xfId="0" applyFont="1" applyBorder="1" applyAlignment="1">
      <alignment horizontal="center"/>
    </xf>
    <xf numFmtId="0" fontId="6" fillId="0" borderId="1" xfId="0" applyFont="1" applyBorder="1"/>
    <xf numFmtId="0" fontId="6" fillId="0" borderId="0" xfId="0" applyFont="1" applyAlignment="1"/>
    <xf numFmtId="0" fontId="2" fillId="0" borderId="2" xfId="0" applyFont="1" applyBorder="1"/>
    <xf numFmtId="170" fontId="2" fillId="0" borderId="0" xfId="0" applyNumberFormat="1" applyFont="1"/>
    <xf numFmtId="165" fontId="2" fillId="0" borderId="0" xfId="0" applyNumberFormat="1" applyFont="1"/>
    <xf numFmtId="0" fontId="6" fillId="0" borderId="0" xfId="0" applyFont="1" applyBorder="1" applyAlignment="1">
      <alignment horizontal="center"/>
    </xf>
    <xf numFmtId="170" fontId="2" fillId="0" borderId="0" xfId="2" applyNumberFormat="1" applyFont="1" applyBorder="1"/>
    <xf numFmtId="0" fontId="6" fillId="0" borderId="1" xfId="0" applyFont="1" applyFill="1" applyBorder="1"/>
    <xf numFmtId="0" fontId="2" fillId="0" borderId="0" xfId="0" applyFont="1" applyBorder="1" applyAlignment="1">
      <alignment horizontal="left"/>
    </xf>
    <xf numFmtId="165" fontId="2" fillId="0" borderId="0" xfId="0" applyNumberFormat="1" applyFont="1" applyBorder="1"/>
    <xf numFmtId="0" fontId="2" fillId="0" borderId="3" xfId="0" applyFont="1" applyBorder="1"/>
    <xf numFmtId="165" fontId="2" fillId="0" borderId="0" xfId="0" applyNumberFormat="1" applyFont="1" applyFill="1"/>
    <xf numFmtId="169" fontId="5" fillId="0" borderId="0" xfId="1" applyNumberFormat="1" applyFont="1" applyBorder="1" applyAlignment="1">
      <alignment horizontal="left"/>
    </xf>
    <xf numFmtId="170" fontId="5" fillId="0" borderId="0" xfId="2" applyNumberFormat="1" applyFont="1" applyFill="1" applyBorder="1"/>
    <xf numFmtId="169" fontId="5" fillId="0" borderId="0" xfId="1" applyNumberFormat="1" applyFont="1" applyFill="1" applyBorder="1" applyAlignment="1">
      <alignment horizontal="left"/>
    </xf>
    <xf numFmtId="0" fontId="7" fillId="0" borderId="0" xfId="0" applyFont="1"/>
    <xf numFmtId="0" fontId="2" fillId="0" borderId="0" xfId="0" applyFont="1" applyFill="1"/>
    <xf numFmtId="0" fontId="4" fillId="0" borderId="0" xfId="0" applyFont="1" applyFill="1" applyBorder="1" applyAlignment="1">
      <alignment horizontal="centerContinuous"/>
    </xf>
    <xf numFmtId="0" fontId="2" fillId="0" borderId="0" xfId="0" applyFont="1" applyFill="1" applyBorder="1"/>
    <xf numFmtId="0" fontId="2" fillId="0" borderId="1" xfId="0" applyFont="1" applyFill="1" applyBorder="1"/>
    <xf numFmtId="0" fontId="2" fillId="0" borderId="4" xfId="0" applyFont="1" applyBorder="1"/>
    <xf numFmtId="0" fontId="2" fillId="0" borderId="2" xfId="0" applyFont="1" applyFill="1" applyBorder="1"/>
    <xf numFmtId="169" fontId="2" fillId="0" borderId="0" xfId="1" applyNumberFormat="1" applyFont="1" applyFill="1"/>
    <xf numFmtId="0" fontId="2" fillId="0" borderId="1" xfId="0" applyFont="1" applyBorder="1"/>
    <xf numFmtId="166" fontId="3" fillId="0" borderId="0" xfId="0" applyNumberFormat="1" applyFont="1" applyBorder="1"/>
    <xf numFmtId="166" fontId="2" fillId="0" borderId="0" xfId="2" applyNumberFormat="1" applyFont="1" applyFill="1" applyBorder="1"/>
    <xf numFmtId="0" fontId="6" fillId="0" borderId="0" xfId="0" applyFont="1" applyBorder="1"/>
    <xf numFmtId="0" fontId="2" fillId="0" borderId="0" xfId="0" applyFont="1" applyFill="1" applyBorder="1" applyAlignment="1">
      <alignment horizontal="center"/>
    </xf>
    <xf numFmtId="165" fontId="2" fillId="0" borderId="0" xfId="0" applyNumberFormat="1" applyFont="1" applyFill="1" applyBorder="1"/>
    <xf numFmtId="0" fontId="6" fillId="0" borderId="1" xfId="0" applyFont="1" applyFill="1" applyBorder="1" applyAlignment="1">
      <alignment horizontal="center"/>
    </xf>
    <xf numFmtId="0" fontId="0" fillId="0" borderId="0" xfId="0" applyFill="1"/>
    <xf numFmtId="0" fontId="9" fillId="0" borderId="1" xfId="0" applyFont="1" applyBorder="1" applyAlignment="1">
      <alignment horizontal="left"/>
    </xf>
    <xf numFmtId="170" fontId="5" fillId="0" borderId="0" xfId="2" applyNumberFormat="1" applyFont="1" applyBorder="1"/>
    <xf numFmtId="0" fontId="3" fillId="0" borderId="0" xfId="0" applyFont="1" applyBorder="1"/>
    <xf numFmtId="168" fontId="9" fillId="0" borderId="0" xfId="0" applyNumberFormat="1" applyFont="1" applyFill="1"/>
    <xf numFmtId="0" fontId="9" fillId="0" borderId="0" xfId="0" applyFont="1"/>
    <xf numFmtId="0" fontId="9" fillId="0" borderId="0" xfId="0" applyFont="1" applyFill="1"/>
    <xf numFmtId="169" fontId="2" fillId="0" borderId="4" xfId="1" applyNumberFormat="1" applyFont="1" applyBorder="1" applyAlignment="1">
      <alignment horizontal="left"/>
    </xf>
    <xf numFmtId="0" fontId="2" fillId="0" borderId="0" xfId="0" applyFont="1" applyFill="1" applyAlignment="1">
      <alignment horizontal="center"/>
    </xf>
    <xf numFmtId="0" fontId="2" fillId="0" borderId="4" xfId="0" applyFont="1" applyFill="1" applyBorder="1"/>
    <xf numFmtId="0" fontId="8" fillId="0" borderId="0" xfId="0" applyFont="1" applyAlignment="1"/>
    <xf numFmtId="171" fontId="2" fillId="0" borderId="0" xfId="1" applyNumberFormat="1" applyFont="1" applyBorder="1"/>
    <xf numFmtId="171" fontId="2" fillId="0" borderId="0" xfId="1" applyNumberFormat="1" applyFont="1" applyFill="1" applyBorder="1"/>
    <xf numFmtId="169" fontId="3" fillId="0" borderId="0" xfId="1" applyNumberFormat="1" applyFont="1" applyBorder="1" applyAlignment="1">
      <alignment horizontal="left"/>
    </xf>
    <xf numFmtId="2" fontId="2" fillId="0" borderId="0" xfId="0" applyNumberFormat="1" applyFont="1" applyBorder="1" applyAlignment="1">
      <alignment horizontal="left"/>
    </xf>
    <xf numFmtId="169" fontId="2" fillId="0" borderId="0" xfId="1" quotePrefix="1" applyNumberFormat="1" applyFont="1" applyBorder="1" applyAlignment="1">
      <alignment horizontal="left"/>
    </xf>
    <xf numFmtId="170" fontId="3" fillId="0" borderId="0" xfId="2" applyNumberFormat="1" applyFont="1" applyFill="1" applyBorder="1"/>
    <xf numFmtId="169" fontId="3" fillId="0" borderId="0" xfId="1" applyNumberFormat="1" applyFont="1" applyFill="1" applyBorder="1" applyAlignment="1">
      <alignment horizontal="left"/>
    </xf>
    <xf numFmtId="169" fontId="2" fillId="0" borderId="0" xfId="1" quotePrefix="1" applyNumberFormat="1" applyFont="1" applyFill="1" applyBorder="1" applyAlignment="1">
      <alignment horizontal="left"/>
    </xf>
    <xf numFmtId="169" fontId="2" fillId="0" borderId="0" xfId="1" applyNumberFormat="1" applyFont="1" applyFill="1" applyBorder="1" applyAlignment="1">
      <alignment horizontal="left"/>
    </xf>
    <xf numFmtId="0" fontId="0" fillId="0" borderId="0" xfId="0" applyFill="1" applyBorder="1"/>
    <xf numFmtId="0" fontId="11" fillId="0" borderId="0" xfId="0" applyFont="1" applyBorder="1" applyAlignment="1">
      <alignment horizontal="left"/>
    </xf>
    <xf numFmtId="0" fontId="11" fillId="0" borderId="0" xfId="0" applyFont="1" applyFill="1" applyBorder="1"/>
    <xf numFmtId="0" fontId="11" fillId="0" borderId="0" xfId="0" applyFont="1"/>
    <xf numFmtId="0" fontId="11" fillId="0" borderId="0" xfId="0" applyFont="1" applyBorder="1"/>
    <xf numFmtId="169" fontId="5" fillId="0" borderId="0" xfId="1" applyNumberFormat="1" applyFont="1" applyBorder="1" applyAlignment="1">
      <alignment horizontal="center" wrapText="1"/>
    </xf>
    <xf numFmtId="0" fontId="7" fillId="0" borderId="0" xfId="0" applyFont="1" applyFill="1"/>
    <xf numFmtId="0" fontId="2" fillId="0" borderId="1" xfId="0" applyFont="1" applyBorder="1" applyAlignment="1">
      <alignment horizontal="center"/>
    </xf>
    <xf numFmtId="169" fontId="3" fillId="0" borderId="2" xfId="1" applyNumberFormat="1" applyFont="1" applyBorder="1" applyAlignment="1">
      <alignment horizontal="left"/>
    </xf>
    <xf numFmtId="169" fontId="3" fillId="0" borderId="0" xfId="1" applyNumberFormat="1" applyFont="1" applyAlignment="1">
      <alignment horizontal="left"/>
    </xf>
    <xf numFmtId="169" fontId="3" fillId="0" borderId="3" xfId="1" applyNumberFormat="1" applyFont="1" applyBorder="1" applyAlignment="1">
      <alignment horizontal="left"/>
    </xf>
    <xf numFmtId="0" fontId="0" fillId="0" borderId="3" xfId="0" applyBorder="1"/>
    <xf numFmtId="0" fontId="3" fillId="0" borderId="1" xfId="0" applyFont="1" applyBorder="1"/>
    <xf numFmtId="0" fontId="0" fillId="0" borderId="0" xfId="0" applyBorder="1"/>
    <xf numFmtId="170" fontId="3" fillId="0" borderId="0" xfId="2" applyNumberFormat="1" applyFont="1" applyBorder="1"/>
    <xf numFmtId="169" fontId="2" fillId="0" borderId="0" xfId="1" applyNumberFormat="1" applyFont="1" applyFill="1" applyAlignment="1">
      <alignment horizontal="left"/>
    </xf>
    <xf numFmtId="169" fontId="2" fillId="0" borderId="2" xfId="1" applyNumberFormat="1" applyFont="1" applyBorder="1" applyAlignment="1">
      <alignment horizontal="center"/>
    </xf>
    <xf numFmtId="169" fontId="2" fillId="0" borderId="0" xfId="1" applyNumberFormat="1" applyFont="1" applyAlignment="1">
      <alignment horizontal="center"/>
    </xf>
    <xf numFmtId="169" fontId="2" fillId="0" borderId="0" xfId="1" applyNumberFormat="1" applyFont="1" applyBorder="1" applyAlignment="1">
      <alignment horizontal="center"/>
    </xf>
    <xf numFmtId="169" fontId="5" fillId="0" borderId="1" xfId="1" applyNumberFormat="1" applyFont="1" applyBorder="1" applyAlignment="1">
      <alignment horizontal="center"/>
    </xf>
    <xf numFmtId="169" fontId="5" fillId="0" borderId="0" xfId="1" applyNumberFormat="1" applyFont="1" applyBorder="1" applyAlignment="1">
      <alignment horizontal="center"/>
    </xf>
    <xf numFmtId="169" fontId="2" fillId="0" borderId="0" xfId="1" applyNumberFormat="1" applyFont="1" applyFill="1" applyBorder="1" applyAlignment="1">
      <alignment horizontal="center"/>
    </xf>
    <xf numFmtId="169" fontId="10" fillId="0" borderId="0" xfId="1" applyNumberFormat="1" applyFont="1" applyBorder="1" applyAlignment="1">
      <alignment horizontal="center"/>
    </xf>
    <xf numFmtId="169" fontId="2" fillId="0" borderId="0" xfId="1" quotePrefix="1" applyNumberFormat="1" applyFont="1" applyAlignment="1">
      <alignment horizontal="center"/>
    </xf>
    <xf numFmtId="169" fontId="2" fillId="0" borderId="0" xfId="1" quotePrefix="1" applyNumberFormat="1" applyFont="1" applyBorder="1" applyAlignment="1">
      <alignment horizontal="center"/>
    </xf>
    <xf numFmtId="0" fontId="0" fillId="0" borderId="0" xfId="0" applyAlignment="1">
      <alignment horizontal="center"/>
    </xf>
    <xf numFmtId="0" fontId="2" fillId="0" borderId="0" xfId="0" quotePrefix="1" applyFont="1" applyAlignment="1">
      <alignment horizontal="center"/>
    </xf>
    <xf numFmtId="0" fontId="9" fillId="0" borderId="0" xfId="0" applyFont="1" applyAlignment="1">
      <alignment horizontal="center"/>
    </xf>
    <xf numFmtId="169" fontId="15" fillId="0" borderId="0" xfId="1" applyNumberFormat="1" applyFont="1" applyFill="1" applyBorder="1" applyAlignment="1">
      <alignment horizontal="left"/>
    </xf>
    <xf numFmtId="169" fontId="14" fillId="0" borderId="0" xfId="1" applyNumberFormat="1" applyFont="1" applyBorder="1" applyAlignment="1">
      <alignment horizontal="left"/>
    </xf>
    <xf numFmtId="169" fontId="2" fillId="0" borderId="0" xfId="1" applyNumberFormat="1" applyFont="1" applyFill="1" applyBorder="1"/>
    <xf numFmtId="170" fontId="2" fillId="0" borderId="0" xfId="0" applyNumberFormat="1" applyFont="1" applyBorder="1"/>
    <xf numFmtId="169" fontId="16" fillId="0" borderId="0" xfId="1" applyNumberFormat="1" applyFont="1" applyFill="1" applyBorder="1" applyAlignment="1">
      <alignment horizontal="left"/>
    </xf>
    <xf numFmtId="0" fontId="17" fillId="0" borderId="0" xfId="0" applyFont="1"/>
    <xf numFmtId="0" fontId="19" fillId="0" borderId="0" xfId="0" applyFont="1" applyFill="1" applyBorder="1" applyAlignment="1">
      <alignment horizontal="centerContinuous"/>
    </xf>
    <xf numFmtId="171" fontId="17" fillId="0" borderId="0" xfId="1" applyNumberFormat="1" applyFont="1" applyFill="1" applyBorder="1"/>
    <xf numFmtId="169" fontId="3" fillId="0" borderId="1" xfId="1" applyNumberFormat="1" applyFont="1" applyBorder="1" applyAlignment="1">
      <alignment horizontal="left"/>
    </xf>
    <xf numFmtId="3" fontId="2" fillId="0" borderId="0" xfId="0" applyNumberFormat="1" applyFont="1"/>
    <xf numFmtId="3" fontId="2" fillId="0" borderId="0" xfId="0" applyNumberFormat="1" applyFont="1" applyFill="1"/>
    <xf numFmtId="3" fontId="3" fillId="0" borderId="0" xfId="0" applyNumberFormat="1" applyFont="1"/>
    <xf numFmtId="0" fontId="2" fillId="0" borderId="0" xfId="0" applyFont="1" applyBorder="1" applyAlignment="1">
      <alignment horizontal="center"/>
    </xf>
    <xf numFmtId="171" fontId="0" fillId="0" borderId="0" xfId="0" applyNumberFormat="1" applyBorder="1"/>
    <xf numFmtId="0" fontId="7" fillId="0" borderId="0" xfId="0" applyFont="1" applyFill="1" applyBorder="1"/>
    <xf numFmtId="0" fontId="0" fillId="0" borderId="0" xfId="0" applyBorder="1" applyAlignment="1"/>
    <xf numFmtId="0" fontId="2" fillId="0" borderId="0" xfId="0" applyFont="1" applyBorder="1" applyAlignment="1"/>
    <xf numFmtId="167" fontId="2" fillId="0" borderId="0" xfId="0" applyNumberFormat="1" applyFont="1"/>
    <xf numFmtId="169" fontId="17" fillId="0" borderId="0" xfId="1" applyNumberFormat="1" applyFont="1" applyFill="1" applyBorder="1"/>
    <xf numFmtId="0" fontId="20" fillId="0" borderId="0" xfId="0" applyFont="1"/>
    <xf numFmtId="0" fontId="2" fillId="0" borderId="0" xfId="0" applyFont="1" applyBorder="1" applyAlignment="1">
      <alignment horizontal="center"/>
    </xf>
    <xf numFmtId="0" fontId="2" fillId="0" borderId="0" xfId="0" applyFont="1" applyFill="1" applyBorder="1" applyAlignment="1"/>
    <xf numFmtId="0" fontId="0" fillId="0" borderId="0" xfId="0" applyFill="1" applyBorder="1" applyAlignment="1"/>
    <xf numFmtId="169" fontId="2" fillId="0" borderId="0" xfId="0" applyNumberFormat="1" applyFont="1"/>
    <xf numFmtId="0" fontId="12" fillId="0" borderId="0" xfId="0" applyFont="1" applyAlignment="1">
      <alignment horizontal="center"/>
    </xf>
    <xf numFmtId="0" fontId="2" fillId="0" borderId="0" xfId="3" applyFont="1"/>
    <xf numFmtId="0" fontId="2" fillId="0" borderId="0" xfId="3" applyFont="1" applyBorder="1"/>
    <xf numFmtId="0" fontId="1" fillId="0" borderId="0" xfId="3"/>
    <xf numFmtId="0" fontId="2" fillId="0" borderId="0" xfId="3" applyFont="1" applyBorder="1" applyAlignment="1">
      <alignment horizontal="center"/>
    </xf>
    <xf numFmtId="0" fontId="2" fillId="0" borderId="0" xfId="3" applyFont="1" applyBorder="1" applyAlignment="1"/>
    <xf numFmtId="0" fontId="2" fillId="0" borderId="1" xfId="3" applyFont="1" applyBorder="1"/>
    <xf numFmtId="0" fontId="1" fillId="0" borderId="0" xfId="3" applyBorder="1"/>
    <xf numFmtId="0" fontId="3" fillId="0" borderId="0" xfId="3" applyFont="1" applyFill="1" applyBorder="1"/>
    <xf numFmtId="0" fontId="2" fillId="0" borderId="0" xfId="3" quotePrefix="1" applyNumberFormat="1" applyFont="1" applyFill="1" applyBorder="1" applyAlignment="1">
      <alignment horizontal="center"/>
    </xf>
    <xf numFmtId="0" fontId="1" fillId="0" borderId="0" xfId="3" applyFont="1" applyFill="1"/>
    <xf numFmtId="0" fontId="4" fillId="0" borderId="0" xfId="3" applyFont="1" applyBorder="1"/>
    <xf numFmtId="0" fontId="4" fillId="0" borderId="0" xfId="3" applyFont="1" applyFill="1" applyBorder="1"/>
    <xf numFmtId="0" fontId="2" fillId="0" borderId="0" xfId="3" applyFont="1" applyFill="1" applyBorder="1"/>
    <xf numFmtId="171" fontId="2" fillId="0" borderId="0" xfId="3" applyNumberFormat="1" applyFont="1" applyFill="1" applyBorder="1"/>
    <xf numFmtId="171" fontId="2" fillId="0" borderId="0" xfId="3" applyNumberFormat="1" applyFont="1" applyFill="1"/>
    <xf numFmtId="0" fontId="4" fillId="0" borderId="2" xfId="3" applyFont="1" applyBorder="1"/>
    <xf numFmtId="0" fontId="4" fillId="0" borderId="2" xfId="3" applyFont="1" applyFill="1" applyBorder="1"/>
    <xf numFmtId="0" fontId="2" fillId="0" borderId="0" xfId="3" applyFont="1" applyFill="1"/>
    <xf numFmtId="0" fontId="21" fillId="0" borderId="0" xfId="3" applyFont="1" applyAlignment="1">
      <alignment horizontal="left"/>
    </xf>
    <xf numFmtId="168" fontId="3" fillId="0" borderId="0" xfId="3" applyNumberFormat="1" applyFont="1" applyFill="1" applyBorder="1"/>
    <xf numFmtId="165" fontId="2" fillId="0" borderId="0" xfId="3" applyNumberFormat="1" applyFont="1" applyFill="1" applyBorder="1"/>
    <xf numFmtId="0" fontId="2" fillId="0" borderId="4" xfId="3" applyFont="1" applyBorder="1"/>
    <xf numFmtId="168" fontId="2" fillId="0" borderId="0" xfId="3" applyNumberFormat="1" applyFont="1" applyFill="1"/>
    <xf numFmtId="165" fontId="2" fillId="0" borderId="0" xfId="3" applyNumberFormat="1" applyFont="1" applyFill="1"/>
    <xf numFmtId="165" fontId="17" fillId="0" borderId="0" xfId="3" applyNumberFormat="1" applyFont="1" applyFill="1" applyBorder="1"/>
    <xf numFmtId="0" fontId="2" fillId="0" borderId="4" xfId="3" applyNumberFormat="1" applyFont="1" applyFill="1" applyBorder="1" applyAlignment="1">
      <alignment horizontal="center"/>
    </xf>
    <xf numFmtId="0" fontId="2" fillId="0" borderId="0" xfId="3" applyNumberFormat="1" applyFont="1" applyFill="1" applyAlignment="1">
      <alignment horizontal="center"/>
    </xf>
    <xf numFmtId="0" fontId="2" fillId="2" borderId="4" xfId="3" quotePrefix="1" applyNumberFormat="1" applyFont="1" applyFill="1" applyBorder="1" applyAlignment="1">
      <alignment horizontal="center"/>
    </xf>
    <xf numFmtId="165" fontId="2" fillId="0" borderId="0" xfId="3" applyNumberFormat="1" applyFont="1" applyBorder="1"/>
    <xf numFmtId="165" fontId="2" fillId="0" borderId="1" xfId="3" applyNumberFormat="1" applyFont="1" applyBorder="1"/>
    <xf numFmtId="165" fontId="2" fillId="0" borderId="0" xfId="3" applyNumberFormat="1" applyFont="1"/>
    <xf numFmtId="168" fontId="2" fillId="0" borderId="0" xfId="3" applyNumberFormat="1" applyFont="1"/>
    <xf numFmtId="0" fontId="2" fillId="0" borderId="0" xfId="3" applyNumberFormat="1" applyFont="1" applyFill="1" applyBorder="1" applyAlignment="1">
      <alignment horizontal="center"/>
    </xf>
    <xf numFmtId="0" fontId="2" fillId="0" borderId="2" xfId="3" applyFont="1" applyBorder="1"/>
    <xf numFmtId="0" fontId="2" fillId="0" borderId="0" xfId="3" applyFont="1" applyFill="1" applyBorder="1" applyAlignment="1">
      <alignment horizontal="center"/>
    </xf>
    <xf numFmtId="41" fontId="2" fillId="0" borderId="0" xfId="3" applyNumberFormat="1" applyFont="1" applyBorder="1" applyAlignment="1"/>
    <xf numFmtId="41" fontId="2" fillId="0" borderId="0" xfId="3" applyNumberFormat="1" applyFont="1" applyFill="1" applyBorder="1" applyAlignment="1">
      <alignment horizontal="center"/>
    </xf>
    <xf numFmtId="165" fontId="2" fillId="0" borderId="1" xfId="3" applyNumberFormat="1" applyFont="1" applyFill="1" applyBorder="1"/>
    <xf numFmtId="168" fontId="2" fillId="0" borderId="0" xfId="3" applyNumberFormat="1" applyFont="1" applyFill="1" applyBorder="1"/>
    <xf numFmtId="0" fontId="2" fillId="0" borderId="4" xfId="3" applyFont="1" applyFill="1" applyBorder="1"/>
    <xf numFmtId="0" fontId="2" fillId="0" borderId="1" xfId="3" applyFont="1" applyFill="1" applyBorder="1"/>
    <xf numFmtId="0" fontId="9" fillId="0" borderId="0" xfId="3" applyFont="1"/>
    <xf numFmtId="0" fontId="3" fillId="0" borderId="0" xfId="3" applyFont="1"/>
    <xf numFmtId="165" fontId="2" fillId="3" borderId="0" xfId="3" applyNumberFormat="1" applyFont="1" applyFill="1" applyBorder="1"/>
    <xf numFmtId="0" fontId="3" fillId="0" borderId="0" xfId="3" applyFont="1" applyBorder="1"/>
    <xf numFmtId="0" fontId="1" fillId="0" borderId="0" xfId="3" applyFill="1"/>
    <xf numFmtId="168" fontId="13" fillId="0" borderId="0" xfId="3" applyNumberFormat="1" applyFont="1" applyFill="1" applyBorder="1"/>
    <xf numFmtId="169" fontId="2" fillId="0" borderId="0" xfId="3" applyNumberFormat="1" applyFont="1"/>
    <xf numFmtId="168" fontId="2" fillId="0" borderId="0" xfId="3" applyNumberFormat="1" applyFont="1" applyBorder="1"/>
    <xf numFmtId="0" fontId="21" fillId="0" borderId="0" xfId="3" applyFont="1"/>
    <xf numFmtId="0" fontId="1" fillId="0" borderId="0" xfId="3" applyFont="1" applyFill="1" applyBorder="1"/>
    <xf numFmtId="165" fontId="17" fillId="0" borderId="0" xfId="3" applyNumberFormat="1" applyFont="1"/>
    <xf numFmtId="0" fontId="23" fillId="0" borderId="0" xfId="3" applyFont="1" applyFill="1" applyBorder="1"/>
    <xf numFmtId="0" fontId="3" fillId="0" borderId="4" xfId="3" applyFont="1" applyFill="1" applyBorder="1"/>
    <xf numFmtId="0" fontId="2" fillId="0" borderId="2" xfId="3" applyFont="1" applyFill="1" applyBorder="1"/>
    <xf numFmtId="171" fontId="17" fillId="0" borderId="0" xfId="3" applyNumberFormat="1" applyFont="1" applyFill="1"/>
    <xf numFmtId="170" fontId="2" fillId="0" borderId="0" xfId="3" applyNumberFormat="1" applyFont="1" applyFill="1" applyBorder="1"/>
    <xf numFmtId="171" fontId="2" fillId="0" borderId="2" xfId="3" applyNumberFormat="1" applyFont="1" applyBorder="1" applyAlignment="1">
      <alignment horizontal="center"/>
    </xf>
    <xf numFmtId="171" fontId="2" fillId="0" borderId="0" xfId="3" applyNumberFormat="1" applyFont="1" applyAlignment="1">
      <alignment horizontal="center"/>
    </xf>
    <xf numFmtId="171" fontId="2" fillId="0" borderId="0" xfId="3" applyNumberFormat="1" applyFont="1" applyBorder="1" applyAlignment="1">
      <alignment horizontal="center"/>
    </xf>
    <xf numFmtId="0" fontId="9" fillId="0" borderId="2" xfId="3" applyFont="1" applyFill="1" applyBorder="1"/>
    <xf numFmtId="165" fontId="2" fillId="0" borderId="0" xfId="3" applyNumberFormat="1" applyFont="1" applyAlignment="1">
      <alignment horizontal="center"/>
    </xf>
    <xf numFmtId="0" fontId="2" fillId="0" borderId="0" xfId="3" applyFont="1" applyAlignment="1">
      <alignment horizontal="center"/>
    </xf>
    <xf numFmtId="165" fontId="2" fillId="0" borderId="0" xfId="3" applyNumberFormat="1" applyFont="1" applyBorder="1" applyAlignment="1">
      <alignment horizontal="center"/>
    </xf>
    <xf numFmtId="168" fontId="13" fillId="0" borderId="0" xfId="3" applyNumberFormat="1" applyFont="1" applyFill="1"/>
    <xf numFmtId="0" fontId="2" fillId="0" borderId="0" xfId="3" applyFont="1" applyFill="1" applyAlignment="1">
      <alignment wrapText="1"/>
    </xf>
    <xf numFmtId="165" fontId="9" fillId="0" borderId="0" xfId="3" applyNumberFormat="1" applyFont="1" applyBorder="1"/>
    <xf numFmtId="0" fontId="18" fillId="0" borderId="0" xfId="3" applyFont="1"/>
    <xf numFmtId="165" fontId="9" fillId="0" borderId="0" xfId="3" applyNumberFormat="1" applyFont="1"/>
    <xf numFmtId="0" fontId="21" fillId="0" borderId="0" xfId="3" applyFont="1" applyFill="1" applyBorder="1" applyAlignment="1">
      <alignment horizontal="left"/>
    </xf>
    <xf numFmtId="165" fontId="9" fillId="0" borderId="0" xfId="3" applyNumberFormat="1" applyFont="1" applyFill="1"/>
    <xf numFmtId="165" fontId="9" fillId="0" borderId="0" xfId="3" applyNumberFormat="1" applyFont="1" applyFill="1" applyBorder="1"/>
    <xf numFmtId="0" fontId="9" fillId="0" borderId="0" xfId="3" applyFont="1" applyFill="1" applyBorder="1"/>
    <xf numFmtId="0" fontId="1" fillId="0" borderId="0" xfId="3" applyFill="1" applyBorder="1"/>
    <xf numFmtId="0" fontId="20" fillId="0" borderId="0" xfId="3" applyFont="1" applyFill="1" applyBorder="1"/>
    <xf numFmtId="0" fontId="20" fillId="0" borderId="0" xfId="3" quotePrefix="1" applyFont="1" applyFill="1" applyBorder="1"/>
    <xf numFmtId="165" fontId="3" fillId="0" borderId="0" xfId="3" applyNumberFormat="1" applyFont="1" applyFill="1" applyBorder="1"/>
    <xf numFmtId="0" fontId="2" fillId="0" borderId="1" xfId="3" applyFont="1" applyFill="1" applyBorder="1" applyAlignment="1">
      <alignment horizontal="left"/>
    </xf>
    <xf numFmtId="0" fontId="17" fillId="0" borderId="0" xfId="3" applyFont="1"/>
    <xf numFmtId="165" fontId="17" fillId="0" borderId="0" xfId="3" applyNumberFormat="1" applyFont="1" applyFill="1"/>
    <xf numFmtId="165" fontId="2" fillId="0" borderId="0" xfId="3" applyNumberFormat="1" applyFont="1" applyFill="1" applyAlignment="1">
      <alignment horizontal="center"/>
    </xf>
    <xf numFmtId="0" fontId="9" fillId="0" borderId="0" xfId="3" applyFont="1" applyFill="1"/>
    <xf numFmtId="0" fontId="21" fillId="0" borderId="0" xfId="3" applyFont="1" applyFill="1" applyAlignment="1">
      <alignment horizontal="left"/>
    </xf>
    <xf numFmtId="168" fontId="9" fillId="0" borderId="0" xfId="3" applyNumberFormat="1" applyFont="1" applyFill="1" applyBorder="1"/>
    <xf numFmtId="0" fontId="25" fillId="0" borderId="0" xfId="3" applyFont="1" applyAlignment="1">
      <alignment horizontal="left" readingOrder="1"/>
    </xf>
    <xf numFmtId="0" fontId="25" fillId="0" borderId="0" xfId="3" applyFont="1"/>
    <xf numFmtId="0" fontId="25" fillId="0" borderId="0" xfId="3" applyFont="1" applyBorder="1"/>
    <xf numFmtId="41" fontId="2" fillId="0" borderId="1" xfId="3" applyNumberFormat="1" applyFont="1" applyBorder="1"/>
    <xf numFmtId="41" fontId="2" fillId="0" borderId="0" xfId="3" applyNumberFormat="1" applyFont="1"/>
    <xf numFmtId="0" fontId="26" fillId="0" borderId="0" xfId="3" applyFont="1" applyBorder="1"/>
    <xf numFmtId="168" fontId="9" fillId="0" borderId="0" xfId="3" applyNumberFormat="1" applyFont="1" applyFill="1"/>
    <xf numFmtId="168" fontId="9" fillId="0" borderId="1" xfId="3" applyNumberFormat="1" applyFont="1" applyFill="1" applyBorder="1"/>
    <xf numFmtId="168" fontId="1" fillId="0" borderId="0" xfId="3" applyNumberFormat="1" applyFill="1"/>
    <xf numFmtId="0" fontId="2" fillId="0" borderId="0" xfId="3" applyFont="1" applyFill="1" applyBorder="1" applyAlignment="1">
      <alignment horizontal="left"/>
    </xf>
    <xf numFmtId="0" fontId="2" fillId="0" borderId="0" xfId="3" quotePrefix="1" applyFont="1" applyFill="1" applyBorder="1"/>
    <xf numFmtId="0" fontId="2" fillId="0" borderId="4" xfId="3" applyFont="1" applyFill="1" applyBorder="1" applyAlignment="1">
      <alignment horizontal="left"/>
    </xf>
    <xf numFmtId="171" fontId="2" fillId="3" borderId="0" xfId="3" applyNumberFormat="1" applyFont="1" applyFill="1" applyBorder="1"/>
    <xf numFmtId="0" fontId="2" fillId="0" borderId="0" xfId="3" applyFont="1" applyFill="1" applyAlignment="1">
      <alignment horizontal="left"/>
    </xf>
    <xf numFmtId="168" fontId="2" fillId="3" borderId="0" xfId="3" applyNumberFormat="1" applyFont="1" applyFill="1" applyBorder="1"/>
    <xf numFmtId="0" fontId="11" fillId="0" borderId="0" xfId="3" applyFont="1" applyFill="1" applyBorder="1"/>
    <xf numFmtId="0" fontId="11" fillId="0" borderId="0" xfId="3" applyFont="1" applyFill="1"/>
    <xf numFmtId="0" fontId="18" fillId="0" borderId="0" xfId="3" applyFont="1" applyFill="1"/>
    <xf numFmtId="168" fontId="17" fillId="0" borderId="0" xfId="3" applyNumberFormat="1" applyFont="1" applyFill="1" applyBorder="1"/>
    <xf numFmtId="41" fontId="2" fillId="0" borderId="1" xfId="3" applyNumberFormat="1" applyFont="1" applyFill="1" applyBorder="1"/>
    <xf numFmtId="0" fontId="24" fillId="0" borderId="0" xfId="3" applyFont="1" applyFill="1"/>
    <xf numFmtId="168" fontId="24" fillId="0" borderId="0" xfId="3" applyNumberFormat="1" applyFont="1" applyFill="1" applyAlignment="1"/>
    <xf numFmtId="171" fontId="13" fillId="0" borderId="0" xfId="3" applyNumberFormat="1" applyFont="1" applyFill="1" applyBorder="1"/>
    <xf numFmtId="171" fontId="9" fillId="0" borderId="0" xfId="3" applyNumberFormat="1" applyFont="1" applyFill="1" applyBorder="1"/>
    <xf numFmtId="168" fontId="2" fillId="0" borderId="0" xfId="3" applyNumberFormat="1" applyFont="1" applyFill="1" applyBorder="1" applyAlignment="1"/>
    <xf numFmtId="0" fontId="9" fillId="0" borderId="4" xfId="3" applyFont="1" applyFill="1" applyBorder="1"/>
    <xf numFmtId="0" fontId="24" fillId="0" borderId="0" xfId="3" applyFont="1" applyFill="1" applyBorder="1"/>
    <xf numFmtId="168" fontId="24" fillId="0" borderId="0" xfId="3" applyNumberFormat="1" applyFont="1" applyFill="1" applyBorder="1" applyAlignment="1"/>
    <xf numFmtId="0" fontId="24" fillId="0" borderId="0" xfId="3" applyFont="1" applyFill="1" applyBorder="1" applyAlignment="1"/>
    <xf numFmtId="168" fontId="3" fillId="3" borderId="0" xfId="3" applyNumberFormat="1" applyFont="1" applyFill="1" applyBorder="1" applyAlignment="1"/>
    <xf numFmtId="168" fontId="9" fillId="0" borderId="0" xfId="3" applyNumberFormat="1" applyFont="1" applyFill="1" applyBorder="1" applyAlignment="1"/>
    <xf numFmtId="0" fontId="24" fillId="0" borderId="0" xfId="3" applyFont="1" applyFill="1" applyAlignment="1"/>
    <xf numFmtId="165" fontId="9" fillId="0" borderId="0" xfId="3" applyNumberFormat="1" applyFont="1" applyFill="1" applyBorder="1" applyAlignment="1"/>
    <xf numFmtId="165" fontId="2" fillId="3" borderId="0" xfId="3" applyNumberFormat="1" applyFont="1" applyFill="1" applyBorder="1" applyAlignment="1"/>
    <xf numFmtId="168" fontId="2" fillId="3" borderId="0" xfId="3" applyNumberFormat="1" applyFont="1" applyFill="1" applyAlignment="1"/>
    <xf numFmtId="168" fontId="9" fillId="0" borderId="0" xfId="3" applyNumberFormat="1" applyFont="1" applyFill="1" applyAlignment="1"/>
    <xf numFmtId="0" fontId="9" fillId="0" borderId="0" xfId="3" applyFont="1" applyFill="1" applyBorder="1" applyAlignment="1">
      <alignment horizontal="center"/>
    </xf>
    <xf numFmtId="0" fontId="2" fillId="0" borderId="0" xfId="3" applyFont="1" applyAlignment="1">
      <alignment horizontal="left"/>
    </xf>
    <xf numFmtId="0" fontId="12" fillId="0" borderId="0" xfId="3" applyFont="1" applyAlignment="1">
      <alignment horizontal="left"/>
    </xf>
    <xf numFmtId="0" fontId="12" fillId="0" borderId="0" xfId="3" applyFont="1" applyBorder="1" applyAlignment="1">
      <alignment horizontal="left"/>
    </xf>
    <xf numFmtId="0" fontId="17" fillId="0" borderId="0" xfId="3" applyFont="1" applyBorder="1"/>
    <xf numFmtId="0" fontId="9" fillId="0" borderId="0" xfId="3" applyFont="1" applyAlignment="1">
      <alignment horizontal="left" readingOrder="1"/>
    </xf>
    <xf numFmtId="0" fontId="28" fillId="0" borderId="0" xfId="3" applyFont="1"/>
    <xf numFmtId="0" fontId="29" fillId="0" borderId="0" xfId="3" applyFont="1" applyAlignment="1">
      <alignment horizontal="left"/>
    </xf>
    <xf numFmtId="0" fontId="29" fillId="0" borderId="0" xfId="3" applyFont="1" applyBorder="1" applyAlignment="1">
      <alignment horizontal="left"/>
    </xf>
    <xf numFmtId="0" fontId="12" fillId="0" borderId="0" xfId="3" applyFont="1" applyAlignment="1">
      <alignment horizontal="center"/>
    </xf>
    <xf numFmtId="0" fontId="12" fillId="0" borderId="0" xfId="3" applyFont="1" applyBorder="1" applyAlignment="1">
      <alignment horizontal="center"/>
    </xf>
    <xf numFmtId="0" fontId="30" fillId="0" borderId="0" xfId="3" applyFont="1" applyAlignment="1">
      <alignment horizontal="left"/>
    </xf>
    <xf numFmtId="0" fontId="31" fillId="0" borderId="0" xfId="3" applyFont="1" applyAlignment="1"/>
    <xf numFmtId="0" fontId="2" fillId="0" borderId="0" xfId="3" applyFont="1" applyAlignment="1">
      <alignment horizontal="centerContinuous"/>
    </xf>
    <xf numFmtId="169" fontId="3" fillId="0" borderId="4" xfId="1" applyNumberFormat="1" applyFont="1" applyBorder="1" applyAlignment="1">
      <alignment horizontal="left"/>
    </xf>
    <xf numFmtId="0" fontId="3" fillId="0" borderId="4" xfId="3" applyFont="1" applyBorder="1"/>
    <xf numFmtId="164" fontId="2" fillId="0" borderId="0" xfId="1" applyNumberFormat="1" applyFont="1" applyFill="1" applyBorder="1"/>
    <xf numFmtId="169" fontId="2" fillId="0" borderId="0" xfId="1" applyNumberFormat="1" applyFont="1" applyFill="1" applyAlignment="1">
      <alignment horizontal="centerContinuous"/>
    </xf>
    <xf numFmtId="0" fontId="3" fillId="0" borderId="0" xfId="3" applyFont="1" applyBorder="1" applyAlignment="1">
      <alignment horizontal="centerContinuous"/>
    </xf>
    <xf numFmtId="0" fontId="2" fillId="0" borderId="0" xfId="3" applyFont="1" applyAlignment="1"/>
    <xf numFmtId="0" fontId="2" fillId="0" borderId="5" xfId="3" applyFont="1" applyBorder="1" applyAlignment="1">
      <alignment horizontal="center"/>
    </xf>
    <xf numFmtId="0" fontId="1" fillId="0" borderId="0" xfId="3" applyAlignment="1"/>
    <xf numFmtId="0" fontId="2" fillId="0" borderId="1" xfId="3" applyFont="1" applyBorder="1" applyAlignment="1">
      <alignment horizontal="center"/>
    </xf>
    <xf numFmtId="0" fontId="20" fillId="0" borderId="0" xfId="0" quotePrefix="1" applyFont="1"/>
    <xf numFmtId="0" fontId="21" fillId="0" borderId="0" xfId="0" applyFont="1" applyAlignment="1">
      <alignment horizontal="left"/>
    </xf>
    <xf numFmtId="0" fontId="2" fillId="0" borderId="0" xfId="0" applyFont="1" applyAlignment="1">
      <alignment horizontal="left"/>
    </xf>
    <xf numFmtId="0" fontId="2" fillId="0" borderId="0" xfId="0" applyFont="1" applyAlignment="1">
      <alignment horizontal="left" readingOrder="1"/>
    </xf>
    <xf numFmtId="0" fontId="12" fillId="0" borderId="0" xfId="0" applyFont="1" applyAlignment="1">
      <alignment horizontal="left"/>
    </xf>
    <xf numFmtId="0" fontId="27" fillId="0" borderId="0" xfId="0" applyFont="1" applyAlignment="1">
      <alignment horizontal="left"/>
    </xf>
    <xf numFmtId="0" fontId="21" fillId="0" borderId="0" xfId="0" applyFont="1" applyFill="1" applyAlignment="1">
      <alignment horizontal="left"/>
    </xf>
    <xf numFmtId="0" fontId="25" fillId="0" borderId="0" xfId="0" applyFont="1"/>
    <xf numFmtId="165" fontId="7" fillId="0" borderId="0" xfId="0" applyNumberFormat="1" applyFont="1"/>
    <xf numFmtId="0" fontId="2" fillId="0" borderId="0" xfId="3" applyFont="1" applyFill="1" applyBorder="1" applyAlignment="1">
      <alignment horizontal="center"/>
    </xf>
    <xf numFmtId="0" fontId="6" fillId="0" borderId="0" xfId="0" applyFont="1" applyFill="1" applyBorder="1"/>
    <xf numFmtId="169" fontId="2" fillId="0" borderId="0" xfId="1" applyNumberFormat="1" applyFont="1" applyFill="1" applyBorder="1" applyAlignment="1">
      <alignment horizontal="right"/>
    </xf>
    <xf numFmtId="164" fontId="3" fillId="0" borderId="0" xfId="2" applyNumberFormat="1" applyFont="1" applyFill="1" applyBorder="1"/>
    <xf numFmtId="16" fontId="2" fillId="0" borderId="0" xfId="3" quotePrefix="1" applyNumberFormat="1" applyFont="1" applyBorder="1" applyAlignment="1">
      <alignment horizontal="center"/>
    </xf>
    <xf numFmtId="0" fontId="2" fillId="3" borderId="0" xfId="3" quotePrefix="1" applyNumberFormat="1" applyFont="1" applyFill="1" applyBorder="1" applyAlignment="1">
      <alignment horizontal="center"/>
    </xf>
    <xf numFmtId="168" fontId="3" fillId="3" borderId="0" xfId="3" applyNumberFormat="1" applyFont="1" applyFill="1" applyBorder="1"/>
    <xf numFmtId="170" fontId="17" fillId="0" borderId="0" xfId="2" applyNumberFormat="1" applyFont="1" applyFill="1" applyBorder="1"/>
    <xf numFmtId="170" fontId="22" fillId="0" borderId="0" xfId="2" applyNumberFormat="1" applyFont="1" applyFill="1" applyBorder="1"/>
    <xf numFmtId="170" fontId="22" fillId="0" borderId="0" xfId="2" applyNumberFormat="1" applyFont="1" applyBorder="1"/>
    <xf numFmtId="0" fontId="17" fillId="0" borderId="1" xfId="0" applyFont="1" applyBorder="1"/>
    <xf numFmtId="0" fontId="17" fillId="0" borderId="0" xfId="0" applyFont="1" applyBorder="1" applyAlignment="1">
      <alignment horizontal="center"/>
    </xf>
    <xf numFmtId="0" fontId="18" fillId="0" borderId="0" xfId="0" applyFont="1" applyBorder="1"/>
    <xf numFmtId="0" fontId="17" fillId="0" borderId="0" xfId="0" applyFont="1" applyBorder="1"/>
    <xf numFmtId="0" fontId="17" fillId="0" borderId="0" xfId="0" applyFont="1" applyFill="1"/>
    <xf numFmtId="0" fontId="18" fillId="0" borderId="0" xfId="0" applyFont="1" applyFill="1"/>
    <xf numFmtId="0" fontId="32" fillId="0" borderId="0" xfId="3" applyFont="1" applyAlignment="1">
      <alignment horizontal="center"/>
    </xf>
    <xf numFmtId="0" fontId="32" fillId="0" borderId="0" xfId="3" applyFont="1" applyAlignment="1">
      <alignment horizontal="left"/>
    </xf>
    <xf numFmtId="0" fontId="33" fillId="0" borderId="0" xfId="3" applyFont="1" applyAlignment="1">
      <alignment horizontal="left"/>
    </xf>
    <xf numFmtId="0" fontId="18" fillId="0" borderId="0" xfId="3" applyFont="1" applyFill="1" applyBorder="1"/>
    <xf numFmtId="168" fontId="22" fillId="0" borderId="0" xfId="3" applyNumberFormat="1" applyFont="1" applyFill="1" applyBorder="1"/>
    <xf numFmtId="168" fontId="17" fillId="0" borderId="0" xfId="3" applyNumberFormat="1" applyFont="1" applyBorder="1"/>
    <xf numFmtId="0" fontId="17" fillId="0" borderId="0" xfId="3" quotePrefix="1" applyNumberFormat="1" applyFont="1" applyFill="1" applyBorder="1" applyAlignment="1">
      <alignment horizontal="center"/>
    </xf>
    <xf numFmtId="171" fontId="17" fillId="0" borderId="0" xfId="3" applyNumberFormat="1" applyFont="1" applyFill="1" applyBorder="1"/>
    <xf numFmtId="41" fontId="17" fillId="0" borderId="0" xfId="3" applyNumberFormat="1" applyFont="1" applyBorder="1" applyAlignment="1">
      <alignment horizontal="center"/>
    </xf>
    <xf numFmtId="0" fontId="17" fillId="0" borderId="0" xfId="3" applyFont="1" applyBorder="1" applyAlignment="1">
      <alignment horizontal="center"/>
    </xf>
    <xf numFmtId="165" fontId="17" fillId="0" borderId="0" xfId="3" applyNumberFormat="1" applyFont="1" applyBorder="1"/>
    <xf numFmtId="0" fontId="18" fillId="0" borderId="0" xfId="3" applyFont="1" applyBorder="1"/>
    <xf numFmtId="0" fontId="34" fillId="0" borderId="0" xfId="3" applyFont="1" applyBorder="1"/>
    <xf numFmtId="0" fontId="17" fillId="0" borderId="0" xfId="3" applyFont="1" applyFill="1" applyBorder="1"/>
    <xf numFmtId="0" fontId="17" fillId="0" borderId="0" xfId="0" applyFont="1" applyFill="1" applyBorder="1" applyAlignment="1">
      <alignment horizontal="center" vertical="center"/>
    </xf>
    <xf numFmtId="0" fontId="4" fillId="0" borderId="0" xfId="3" applyFont="1" applyFill="1" applyBorder="1" applyAlignment="1"/>
    <xf numFmtId="0" fontId="4" fillId="0" borderId="0" xfId="3" applyFont="1" applyAlignment="1"/>
    <xf numFmtId="0" fontId="4" fillId="0" borderId="0" xfId="3" applyFont="1" applyBorder="1" applyAlignment="1"/>
    <xf numFmtId="0" fontId="32" fillId="0" borderId="0" xfId="3" applyFont="1" applyBorder="1" applyAlignment="1">
      <alignment horizontal="center"/>
    </xf>
    <xf numFmtId="0" fontId="32" fillId="0" borderId="0" xfId="3" applyFont="1" applyBorder="1" applyAlignment="1">
      <alignment horizontal="left"/>
    </xf>
    <xf numFmtId="0" fontId="2" fillId="0" borderId="0" xfId="3" applyFont="1" applyFill="1" applyBorder="1" applyAlignment="1">
      <alignment horizontal="center"/>
    </xf>
    <xf numFmtId="41" fontId="2" fillId="0" borderId="0" xfId="3" applyNumberFormat="1" applyFont="1" applyFill="1" applyBorder="1" applyAlignment="1">
      <alignment horizontal="center"/>
    </xf>
    <xf numFmtId="0" fontId="2" fillId="0" borderId="0" xfId="3" applyFont="1" applyFill="1" applyBorder="1" applyAlignment="1">
      <alignment horizontal="center"/>
    </xf>
    <xf numFmtId="169" fontId="2" fillId="0" borderId="0" xfId="1" applyNumberFormat="1" applyFont="1" applyFill="1" applyAlignment="1"/>
    <xf numFmtId="0" fontId="1" fillId="0" borderId="0" xfId="3" applyFill="1" applyAlignment="1"/>
    <xf numFmtId="0" fontId="2" fillId="0" borderId="0" xfId="3" applyFont="1" applyFill="1" applyAlignment="1"/>
    <xf numFmtId="172" fontId="2" fillId="0" borderId="0" xfId="1" applyNumberFormat="1" applyFont="1" applyFill="1"/>
    <xf numFmtId="0" fontId="2" fillId="0" borderId="0" xfId="3" applyFont="1" applyFill="1" applyBorder="1" applyAlignment="1"/>
    <xf numFmtId="170" fontId="1" fillId="0" borderId="0" xfId="3" applyNumberFormat="1" applyFont="1" applyFill="1" applyBorder="1"/>
    <xf numFmtId="172" fontId="2" fillId="0" borderId="0" xfId="1" applyNumberFormat="1" applyFont="1" applyFill="1" applyAlignment="1"/>
    <xf numFmtId="165" fontId="35" fillId="0" borderId="0" xfId="3" applyNumberFormat="1" applyFont="1"/>
    <xf numFmtId="0" fontId="36" fillId="0" borderId="0" xfId="3" applyFont="1"/>
    <xf numFmtId="169" fontId="37" fillId="0" borderId="0" xfId="1" applyNumberFormat="1" applyFont="1" applyFill="1" applyBorder="1"/>
    <xf numFmtId="168" fontId="37" fillId="0" borderId="0" xfId="0" applyNumberFormat="1" applyFont="1" applyFill="1" applyBorder="1"/>
    <xf numFmtId="172" fontId="2" fillId="2" borderId="3" xfId="1" applyNumberFormat="1" applyFont="1" applyFill="1" applyBorder="1"/>
    <xf numFmtId="172" fontId="2" fillId="2" borderId="2" xfId="1" applyNumberFormat="1" applyFont="1" applyFill="1" applyBorder="1"/>
    <xf numFmtId="172" fontId="2" fillId="0" borderId="2" xfId="1" applyNumberFormat="1" applyFont="1" applyFill="1" applyBorder="1"/>
    <xf numFmtId="172" fontId="2" fillId="2" borderId="0" xfId="1" applyNumberFormat="1" applyFont="1" applyFill="1" applyBorder="1"/>
    <xf numFmtId="172" fontId="2" fillId="0" borderId="0" xfId="1" applyNumberFormat="1" applyFont="1" applyFill="1" applyBorder="1"/>
    <xf numFmtId="172" fontId="2" fillId="0" borderId="0" xfId="1" applyNumberFormat="1" applyFont="1" applyBorder="1"/>
    <xf numFmtId="172" fontId="17" fillId="0" borderId="0" xfId="1" applyNumberFormat="1" applyFont="1" applyFill="1" applyBorder="1"/>
    <xf numFmtId="172" fontId="2" fillId="2" borderId="0" xfId="1" applyNumberFormat="1" applyFont="1" applyFill="1"/>
    <xf numFmtId="172" fontId="3" fillId="0" borderId="0" xfId="1" applyNumberFormat="1" applyFont="1" applyBorder="1"/>
    <xf numFmtId="172" fontId="22" fillId="0" borderId="0" xfId="1" applyNumberFormat="1" applyFont="1" applyFill="1" applyBorder="1"/>
    <xf numFmtId="172" fontId="3" fillId="0" borderId="0" xfId="1" applyNumberFormat="1" applyFont="1" applyFill="1" applyBorder="1"/>
    <xf numFmtId="172" fontId="2" fillId="4" borderId="0" xfId="1" applyNumberFormat="1" applyFont="1" applyFill="1"/>
    <xf numFmtId="172" fontId="2" fillId="0" borderId="0" xfId="1" applyNumberFormat="1" applyFont="1"/>
    <xf numFmtId="172" fontId="2" fillId="2" borderId="4" xfId="1" applyNumberFormat="1" applyFont="1" applyFill="1" applyBorder="1"/>
    <xf numFmtId="172" fontId="17" fillId="0" borderId="0" xfId="1" applyNumberFormat="1" applyFont="1"/>
    <xf numFmtId="172" fontId="2" fillId="0" borderId="0" xfId="1" applyNumberFormat="1" applyFont="1" applyFill="1" applyAlignment="1">
      <alignment horizontal="left"/>
    </xf>
    <xf numFmtId="172" fontId="0" fillId="0" borderId="0" xfId="1" applyNumberFormat="1" applyFont="1"/>
    <xf numFmtId="172" fontId="5" fillId="0" borderId="0" xfId="1" applyNumberFormat="1" applyFont="1" applyBorder="1"/>
    <xf numFmtId="172" fontId="5" fillId="0" borderId="0" xfId="1" applyNumberFormat="1" applyFont="1" applyFill="1" applyBorder="1"/>
    <xf numFmtId="172" fontId="3" fillId="0" borderId="2" xfId="1" applyNumberFormat="1" applyFont="1" applyFill="1" applyBorder="1"/>
    <xf numFmtId="172" fontId="3" fillId="0" borderId="4" xfId="1" applyNumberFormat="1" applyFont="1" applyFill="1" applyBorder="1"/>
    <xf numFmtId="172" fontId="17" fillId="0" borderId="0" xfId="1" applyNumberFormat="1" applyFont="1" applyBorder="1"/>
    <xf numFmtId="172" fontId="3" fillId="2" borderId="3" xfId="1" applyNumberFormat="1" applyFont="1" applyFill="1" applyBorder="1"/>
    <xf numFmtId="172" fontId="9" fillId="0" borderId="0" xfId="1" applyNumberFormat="1" applyFont="1" applyFill="1" applyAlignment="1"/>
    <xf numFmtId="172" fontId="9" fillId="0" borderId="0" xfId="1" applyNumberFormat="1" applyFont="1" applyFill="1" applyBorder="1" applyAlignment="1"/>
    <xf numFmtId="172" fontId="2" fillId="0" borderId="0" xfId="1" applyNumberFormat="1" applyFont="1" applyFill="1" applyBorder="1" applyAlignment="1"/>
    <xf numFmtId="172" fontId="3" fillId="0" borderId="0" xfId="1" applyNumberFormat="1" applyFont="1" applyFill="1" applyAlignment="1"/>
    <xf numFmtId="172" fontId="9" fillId="0" borderId="0" xfId="1" applyNumberFormat="1" applyFont="1" applyFill="1" applyBorder="1"/>
    <xf numFmtId="172" fontId="3" fillId="2" borderId="4" xfId="1" applyNumberFormat="1" applyFont="1" applyFill="1" applyBorder="1"/>
    <xf numFmtId="172" fontId="1" fillId="0" borderId="0" xfId="1" applyNumberFormat="1" applyFont="1"/>
    <xf numFmtId="172" fontId="3" fillId="0" borderId="0" xfId="1" applyNumberFormat="1" applyFont="1" applyFill="1"/>
    <xf numFmtId="0" fontId="12" fillId="0" borderId="0" xfId="3" applyFont="1" applyAlignment="1">
      <alignment horizontal="center"/>
    </xf>
    <xf numFmtId="170" fontId="2" fillId="0" borderId="0" xfId="2" applyNumberFormat="1" applyFont="1" applyFill="1" applyBorder="1"/>
    <xf numFmtId="0" fontId="22" fillId="0" borderId="0" xfId="0" applyFont="1"/>
    <xf numFmtId="0" fontId="1" fillId="0" borderId="0" xfId="0" applyFont="1" applyFill="1"/>
    <xf numFmtId="0" fontId="1" fillId="0" borderId="2" xfId="0" applyFont="1" applyFill="1" applyBorder="1"/>
    <xf numFmtId="0" fontId="2" fillId="2" borderId="1" xfId="0" applyFont="1" applyFill="1" applyBorder="1" applyAlignment="1">
      <alignment horizontal="center"/>
    </xf>
    <xf numFmtId="0" fontId="4" fillId="0" borderId="1" xfId="0" applyFont="1" applyBorder="1" applyAlignment="1">
      <alignment horizontal="left"/>
    </xf>
    <xf numFmtId="0" fontId="4" fillId="0" borderId="0" xfId="3" applyFont="1" applyFill="1" applyBorder="1" applyAlignment="1">
      <alignment horizontal="left"/>
    </xf>
    <xf numFmtId="0" fontId="4" fillId="0" borderId="0" xfId="3" applyFont="1" applyFill="1" applyAlignment="1">
      <alignment horizontal="left"/>
    </xf>
    <xf numFmtId="0" fontId="4" fillId="0" borderId="0" xfId="3" applyFont="1"/>
    <xf numFmtId="172" fontId="2" fillId="2" borderId="0" xfId="1" applyNumberFormat="1" applyFont="1" applyFill="1" applyAlignment="1"/>
    <xf numFmtId="172" fontId="2" fillId="2" borderId="0" xfId="1" applyNumberFormat="1" applyFont="1" applyFill="1" applyBorder="1" applyAlignment="1"/>
    <xf numFmtId="172" fontId="2" fillId="2" borderId="2" xfId="1" applyNumberFormat="1" applyFont="1" applyFill="1" applyBorder="1" applyAlignment="1"/>
    <xf numFmtId="172" fontId="3" fillId="2" borderId="0" xfId="1" applyNumberFormat="1" applyFont="1" applyFill="1" applyBorder="1" applyAlignment="1"/>
    <xf numFmtId="172" fontId="3" fillId="2" borderId="4" xfId="1" applyNumberFormat="1" applyFont="1" applyFill="1" applyBorder="1" applyAlignment="1"/>
    <xf numFmtId="172" fontId="3" fillId="4" borderId="3" xfId="1" applyNumberFormat="1" applyFont="1" applyFill="1" applyBorder="1"/>
    <xf numFmtId="167" fontId="2" fillId="0" borderId="0" xfId="1" applyFont="1" applyFill="1"/>
    <xf numFmtId="167" fontId="2" fillId="0" borderId="0" xfId="1" applyFont="1" applyBorder="1"/>
    <xf numFmtId="0" fontId="2" fillId="0" borderId="0" xfId="0" applyFont="1" applyBorder="1" applyAlignment="1">
      <alignment horizontal="center"/>
    </xf>
    <xf numFmtId="0" fontId="12" fillId="0" borderId="0" xfId="3" applyFont="1" applyAlignment="1">
      <alignment horizontal="center"/>
    </xf>
    <xf numFmtId="0" fontId="12" fillId="0" borderId="0" xfId="0" applyFont="1" applyAlignment="1">
      <alignment horizontal="center"/>
    </xf>
    <xf numFmtId="0" fontId="2" fillId="0" borderId="0" xfId="0" applyFont="1" applyBorder="1" applyAlignment="1">
      <alignment horizontal="center"/>
    </xf>
    <xf numFmtId="0" fontId="12" fillId="0" borderId="0" xfId="3" applyFont="1" applyAlignment="1">
      <alignment horizontal="center"/>
    </xf>
    <xf numFmtId="0" fontId="12" fillId="0" borderId="0" xfId="0" applyFont="1" applyBorder="1" applyAlignment="1">
      <alignment horizontal="center"/>
    </xf>
    <xf numFmtId="169" fontId="0" fillId="0" borderId="0" xfId="0" applyNumberFormat="1" applyBorder="1" applyAlignment="1"/>
    <xf numFmtId="0" fontId="3" fillId="0" borderId="1" xfId="3" applyFont="1" applyBorder="1" applyAlignment="1">
      <alignment horizontal="centerContinuous"/>
    </xf>
    <xf numFmtId="0" fontId="4" fillId="0" borderId="1" xfId="3" applyFont="1" applyBorder="1" applyAlignment="1">
      <alignment horizontal="left"/>
    </xf>
    <xf numFmtId="0" fontId="4" fillId="0" borderId="0" xfId="0" applyFont="1" applyBorder="1" applyAlignment="1">
      <alignment horizontal="left"/>
    </xf>
    <xf numFmtId="0" fontId="2" fillId="0" borderId="0" xfId="0" applyFont="1" applyBorder="1" applyAlignment="1">
      <alignment horizontal="center"/>
    </xf>
    <xf numFmtId="0" fontId="12" fillId="0" borderId="0" xfId="0" applyFont="1" applyAlignment="1"/>
    <xf numFmtId="0" fontId="2" fillId="2" borderId="0" xfId="0" applyFont="1" applyFill="1" applyBorder="1" applyAlignment="1">
      <alignment horizontal="center"/>
    </xf>
    <xf numFmtId="0" fontId="12" fillId="0" borderId="0" xfId="3" applyFont="1" applyFill="1" applyAlignment="1">
      <alignment horizontal="center"/>
    </xf>
    <xf numFmtId="0" fontId="12" fillId="0" borderId="0" xfId="3" applyFont="1" applyFill="1" applyAlignment="1">
      <alignment horizontal="left"/>
    </xf>
    <xf numFmtId="0" fontId="32" fillId="0" borderId="0" xfId="3" applyFont="1" applyFill="1" applyAlignment="1">
      <alignment horizontal="center"/>
    </xf>
    <xf numFmtId="0" fontId="32" fillId="0" borderId="0" xfId="3" applyFont="1" applyFill="1" applyAlignment="1">
      <alignment horizontal="left"/>
    </xf>
    <xf numFmtId="0" fontId="29" fillId="0" borderId="0" xfId="3" applyFont="1" applyFill="1" applyAlignment="1">
      <alignment horizontal="left"/>
    </xf>
    <xf numFmtId="0" fontId="2" fillId="0" borderId="0" xfId="0" applyFont="1" applyBorder="1" applyAlignment="1">
      <alignment horizontal="center"/>
    </xf>
    <xf numFmtId="172" fontId="22" fillId="0" borderId="0" xfId="1" applyNumberFormat="1" applyFont="1" applyBorder="1"/>
    <xf numFmtId="167" fontId="2" fillId="0" borderId="2" xfId="1" applyFont="1" applyFill="1" applyBorder="1"/>
    <xf numFmtId="0" fontId="4" fillId="0" borderId="2" xfId="3" applyFont="1" applyFill="1" applyBorder="1" applyAlignment="1">
      <alignment horizontal="left"/>
    </xf>
    <xf numFmtId="0" fontId="2" fillId="0" borderId="0" xfId="0" applyFont="1" applyBorder="1" applyAlignment="1">
      <alignment horizontal="center"/>
    </xf>
    <xf numFmtId="0" fontId="2" fillId="0" borderId="0" xfId="0" applyFont="1" applyBorder="1" applyAlignment="1">
      <alignment horizontal="center"/>
    </xf>
    <xf numFmtId="0" fontId="2" fillId="2" borderId="1" xfId="3" applyFont="1" applyFill="1" applyBorder="1" applyAlignment="1">
      <alignment horizontal="center"/>
    </xf>
    <xf numFmtId="0" fontId="2" fillId="0" borderId="1" xfId="3" applyFont="1" applyFill="1" applyBorder="1" applyAlignment="1">
      <alignment horizontal="center"/>
    </xf>
    <xf numFmtId="165" fontId="4" fillId="0" borderId="0" xfId="3" applyNumberFormat="1" applyFont="1" applyFill="1" applyAlignment="1"/>
    <xf numFmtId="165" fontId="4" fillId="0" borderId="0" xfId="3" applyNumberFormat="1" applyFont="1" applyAlignment="1"/>
    <xf numFmtId="171" fontId="39" fillId="0" borderId="0" xfId="0" applyNumberFormat="1" applyFont="1" applyBorder="1"/>
    <xf numFmtId="171" fontId="40" fillId="0" borderId="0" xfId="1" applyNumberFormat="1" applyFont="1" applyBorder="1"/>
    <xf numFmtId="165" fontId="4" fillId="0" borderId="0" xfId="3" applyNumberFormat="1" applyFont="1" applyFill="1" applyBorder="1" applyAlignment="1"/>
    <xf numFmtId="16" fontId="2" fillId="0" borderId="0" xfId="3" quotePrefix="1" applyNumberFormat="1" applyFont="1" applyBorder="1" applyAlignment="1"/>
    <xf numFmtId="0" fontId="6" fillId="0" borderId="0" xfId="0" applyFont="1" applyFill="1" applyBorder="1" applyAlignment="1">
      <alignment horizontal="center"/>
    </xf>
    <xf numFmtId="0" fontId="18" fillId="0" borderId="0" xfId="0" applyFont="1" applyFill="1" applyBorder="1"/>
    <xf numFmtId="172" fontId="19" fillId="0" borderId="0" xfId="1" applyNumberFormat="1" applyFont="1" applyFill="1" applyBorder="1"/>
    <xf numFmtId="167" fontId="3" fillId="0" borderId="0" xfId="1" applyFont="1" applyFill="1" applyBorder="1"/>
    <xf numFmtId="167" fontId="2" fillId="0" borderId="0" xfId="1" applyFont="1"/>
    <xf numFmtId="0" fontId="2" fillId="0" borderId="0" xfId="0" applyFont="1" applyBorder="1" applyAlignment="1">
      <alignment horizontal="center"/>
    </xf>
    <xf numFmtId="0" fontId="2" fillId="0" borderId="0" xfId="0" quotePrefix="1" applyFont="1" applyBorder="1" applyAlignment="1">
      <alignment horizontal="center"/>
    </xf>
    <xf numFmtId="169" fontId="2" fillId="0" borderId="0" xfId="1" quotePrefix="1" applyNumberFormat="1" applyFont="1" applyFill="1" applyBorder="1" applyAlignment="1">
      <alignment horizontal="center"/>
    </xf>
    <xf numFmtId="0" fontId="12" fillId="0" borderId="0" xfId="0" applyFont="1" applyAlignment="1">
      <alignment horizontal="center"/>
    </xf>
    <xf numFmtId="0" fontId="12" fillId="0" borderId="0" xfId="3" applyFont="1" applyAlignment="1">
      <alignment horizontal="center"/>
    </xf>
    <xf numFmtId="0" fontId="2" fillId="0" borderId="0" xfId="0" applyFont="1" applyBorder="1" applyAlignment="1">
      <alignment horizontal="center"/>
    </xf>
    <xf numFmtId="0" fontId="12" fillId="0" borderId="0" xfId="0" applyFont="1" applyAlignment="1">
      <alignment horizontal="center"/>
    </xf>
    <xf numFmtId="0" fontId="17" fillId="0" borderId="1" xfId="3" applyFont="1" applyBorder="1"/>
    <xf numFmtId="0" fontId="2" fillId="0" borderId="2" xfId="3" quotePrefix="1" applyNumberFormat="1" applyFont="1" applyFill="1" applyBorder="1" applyAlignment="1">
      <alignment horizontal="center"/>
    </xf>
    <xf numFmtId="0" fontId="41" fillId="0" borderId="0" xfId="0" applyFont="1"/>
    <xf numFmtId="0" fontId="41" fillId="0" borderId="1" xfId="0" applyFont="1" applyBorder="1"/>
    <xf numFmtId="0" fontId="2" fillId="0" borderId="2" xfId="3" applyFont="1" applyFill="1" applyBorder="1" applyAlignment="1">
      <alignment horizontal="left"/>
    </xf>
    <xf numFmtId="0" fontId="2" fillId="4" borderId="0" xfId="3" applyFont="1" applyFill="1"/>
    <xf numFmtId="0" fontId="2" fillId="4" borderId="2" xfId="3" applyNumberFormat="1" applyFont="1" applyFill="1" applyBorder="1" applyAlignment="1">
      <alignment horizontal="center"/>
    </xf>
    <xf numFmtId="0" fontId="2" fillId="4" borderId="0" xfId="3" applyFont="1" applyFill="1" applyAlignment="1">
      <alignment wrapText="1"/>
    </xf>
    <xf numFmtId="0" fontId="41" fillId="0" borderId="0" xfId="0" applyFont="1" applyBorder="1"/>
    <xf numFmtId="15" fontId="2" fillId="0" borderId="0" xfId="3" quotePrefix="1" applyNumberFormat="1" applyFont="1" applyFill="1" applyBorder="1" applyAlignment="1"/>
    <xf numFmtId="172" fontId="3" fillId="2" borderId="2" xfId="1" applyNumberFormat="1" applyFont="1" applyFill="1" applyBorder="1"/>
    <xf numFmtId="0" fontId="42" fillId="0" borderId="0" xfId="0" applyFont="1" applyAlignment="1"/>
    <xf numFmtId="0" fontId="43" fillId="0" borderId="0" xfId="0" applyFont="1" applyBorder="1"/>
    <xf numFmtId="170" fontId="44" fillId="0" borderId="0" xfId="2" applyNumberFormat="1" applyFont="1" applyFill="1" applyBorder="1"/>
    <xf numFmtId="0" fontId="43" fillId="0" borderId="0" xfId="0" applyFont="1" applyBorder="1" applyAlignment="1"/>
    <xf numFmtId="165" fontId="38" fillId="0" borderId="0" xfId="0" applyNumberFormat="1" applyFont="1" applyFill="1" applyBorder="1"/>
    <xf numFmtId="0" fontId="42" fillId="0" borderId="0" xfId="0" applyFont="1" applyBorder="1"/>
    <xf numFmtId="0" fontId="2" fillId="0" borderId="2" xfId="3" applyFont="1" applyBorder="1" applyAlignment="1">
      <alignment horizontal="center"/>
    </xf>
    <xf numFmtId="0" fontId="2" fillId="5" borderId="0" xfId="3" applyFont="1" applyFill="1"/>
    <xf numFmtId="172" fontId="2" fillId="5" borderId="0" xfId="1" applyNumberFormat="1" applyFont="1" applyFill="1"/>
    <xf numFmtId="0" fontId="2" fillId="0" borderId="2" xfId="3" applyFont="1" applyFill="1" applyBorder="1" applyAlignment="1"/>
    <xf numFmtId="0" fontId="2" fillId="0" borderId="4" xfId="3" quotePrefix="1" applyNumberFormat="1" applyFont="1" applyFill="1" applyBorder="1" applyAlignment="1">
      <alignment horizontal="center"/>
    </xf>
    <xf numFmtId="0" fontId="4" fillId="0" borderId="0" xfId="0" applyFont="1" applyBorder="1" applyAlignment="1">
      <alignment horizontal="center"/>
    </xf>
    <xf numFmtId="172" fontId="45" fillId="0" borderId="0" xfId="1" applyNumberFormat="1" applyFont="1" applyFill="1" applyBorder="1"/>
    <xf numFmtId="172" fontId="2" fillId="0" borderId="2" xfId="1" applyNumberFormat="1" applyFont="1" applyBorder="1"/>
    <xf numFmtId="172" fontId="3" fillId="0" borderId="0" xfId="1" applyNumberFormat="1" applyFont="1" applyFill="1" applyBorder="1" applyAlignment="1"/>
    <xf numFmtId="0" fontId="2" fillId="4" borderId="4" xfId="3" quotePrefix="1" applyNumberFormat="1" applyFont="1" applyFill="1" applyBorder="1" applyAlignment="1">
      <alignment horizontal="center"/>
    </xf>
    <xf numFmtId="165" fontId="4" fillId="4" borderId="0" xfId="3" applyNumberFormat="1" applyFont="1" applyFill="1" applyAlignment="1"/>
    <xf numFmtId="172" fontId="2" fillId="4" borderId="0" xfId="1" applyNumberFormat="1" applyFont="1" applyFill="1" applyBorder="1"/>
    <xf numFmtId="172" fontId="2" fillId="4" borderId="2" xfId="1" applyNumberFormat="1" applyFont="1" applyFill="1" applyBorder="1"/>
    <xf numFmtId="172" fontId="3" fillId="4" borderId="4" xfId="1" applyNumberFormat="1" applyFont="1" applyFill="1" applyBorder="1"/>
    <xf numFmtId="170" fontId="19" fillId="0" borderId="0" xfId="2" applyNumberFormat="1" applyFont="1" applyFill="1" applyBorder="1"/>
    <xf numFmtId="0" fontId="2" fillId="0" borderId="5" xfId="3" applyFont="1" applyBorder="1" applyAlignment="1">
      <alignment horizontal="center"/>
    </xf>
    <xf numFmtId="16" fontId="2" fillId="0" borderId="2" xfId="3" applyNumberFormat="1" applyFont="1" applyBorder="1" applyAlignment="1">
      <alignment horizontal="center"/>
    </xf>
    <xf numFmtId="0" fontId="2" fillId="0" borderId="1" xfId="0" applyFont="1" applyFill="1" applyBorder="1" applyAlignment="1">
      <alignment horizontal="center"/>
    </xf>
    <xf numFmtId="0" fontId="2" fillId="0" borderId="6" xfId="0" applyFont="1" applyFill="1" applyBorder="1"/>
    <xf numFmtId="0" fontId="2" fillId="0" borderId="2" xfId="3" applyFont="1" applyBorder="1" applyAlignment="1"/>
    <xf numFmtId="172" fontId="46" fillId="0" borderId="0" xfId="1" applyNumberFormat="1" applyFont="1" applyFill="1" applyBorder="1"/>
    <xf numFmtId="171" fontId="45" fillId="0" borderId="0" xfId="0" applyNumberFormat="1" applyFont="1" applyFill="1" applyBorder="1"/>
    <xf numFmtId="0" fontId="47" fillId="0" borderId="0" xfId="0" applyFont="1" applyFill="1" applyBorder="1"/>
    <xf numFmtId="0" fontId="47" fillId="0" borderId="0" xfId="0" applyFont="1" applyBorder="1"/>
    <xf numFmtId="0" fontId="22" fillId="0" borderId="0" xfId="3" applyFont="1" applyFill="1" applyBorder="1"/>
    <xf numFmtId="0" fontId="34" fillId="0" borderId="0" xfId="3" applyFont="1" applyFill="1" applyBorder="1"/>
    <xf numFmtId="0" fontId="50" fillId="0" borderId="0" xfId="3" quotePrefix="1" applyFont="1" applyFill="1" applyBorder="1"/>
    <xf numFmtId="0" fontId="50" fillId="0" borderId="0" xfId="3" applyFont="1" applyFill="1" applyBorder="1"/>
    <xf numFmtId="0" fontId="17" fillId="0" borderId="0" xfId="0" applyFont="1" applyAlignment="1"/>
    <xf numFmtId="172" fontId="2" fillId="0" borderId="2" xfId="1" applyNumberFormat="1" applyFont="1" applyFill="1" applyBorder="1" applyAlignment="1"/>
    <xf numFmtId="172" fontId="3" fillId="0" borderId="4" xfId="1" applyNumberFormat="1" applyFont="1" applyFill="1" applyBorder="1" applyAlignment="1"/>
    <xf numFmtId="172" fontId="2" fillId="0" borderId="4" xfId="1" applyNumberFormat="1" applyFont="1" applyFill="1" applyBorder="1"/>
    <xf numFmtId="172" fontId="3" fillId="0" borderId="3" xfId="1" applyNumberFormat="1" applyFont="1" applyFill="1" applyBorder="1"/>
    <xf numFmtId="171" fontId="2" fillId="0" borderId="2" xfId="0" applyNumberFormat="1" applyFont="1" applyFill="1" applyBorder="1"/>
    <xf numFmtId="171" fontId="2" fillId="0" borderId="0" xfId="0" applyNumberFormat="1" applyFont="1" applyFill="1"/>
    <xf numFmtId="171" fontId="2" fillId="0" borderId="0" xfId="0" applyNumberFormat="1" applyFont="1" applyFill="1" applyBorder="1"/>
    <xf numFmtId="172" fontId="2" fillId="0" borderId="3" xfId="1" applyNumberFormat="1" applyFont="1" applyFill="1" applyBorder="1"/>
    <xf numFmtId="172" fontId="2" fillId="0" borderId="4" xfId="1" applyNumberFormat="1" applyFont="1" applyBorder="1"/>
    <xf numFmtId="167" fontId="2" fillId="2" borderId="0" xfId="1" applyNumberFormat="1" applyFont="1" applyFill="1"/>
    <xf numFmtId="167" fontId="2" fillId="2" borderId="2" xfId="1" applyFont="1" applyFill="1" applyBorder="1"/>
    <xf numFmtId="169" fontId="2" fillId="0" borderId="0" xfId="1" applyNumberFormat="1" applyFont="1"/>
    <xf numFmtId="169" fontId="3" fillId="0" borderId="0" xfId="1" applyNumberFormat="1" applyFont="1" applyFill="1" applyBorder="1"/>
    <xf numFmtId="0" fontId="2" fillId="0" borderId="0" xfId="0" applyFont="1" applyBorder="1" applyAlignment="1">
      <alignment horizontal="center"/>
    </xf>
    <xf numFmtId="0" fontId="2" fillId="0" borderId="2" xfId="0" applyFont="1" applyBorder="1" applyAlignment="1">
      <alignment horizontal="center"/>
    </xf>
    <xf numFmtId="0" fontId="2" fillId="0" borderId="5" xfId="3" applyFont="1" applyBorder="1" applyAlignment="1">
      <alignment horizontal="center"/>
    </xf>
    <xf numFmtId="0" fontId="2" fillId="0" borderId="2" xfId="3" applyFont="1" applyBorder="1" applyAlignment="1">
      <alignment horizontal="center"/>
    </xf>
    <xf numFmtId="41" fontId="2" fillId="0" borderId="5" xfId="3" applyNumberFormat="1" applyFont="1" applyBorder="1" applyAlignment="1">
      <alignment horizontal="center"/>
    </xf>
    <xf numFmtId="0" fontId="2" fillId="0" borderId="5" xfId="0" applyFont="1" applyBorder="1" applyAlignment="1">
      <alignment horizontal="center"/>
    </xf>
    <xf numFmtId="172" fontId="2" fillId="0" borderId="0" xfId="1" applyNumberFormat="1" applyFont="1" applyFill="1" applyBorder="1" applyAlignment="1">
      <alignment horizontal="left"/>
    </xf>
    <xf numFmtId="16" fontId="2" fillId="0" borderId="0" xfId="3" applyNumberFormat="1" applyFont="1" applyBorder="1" applyAlignment="1">
      <alignment horizontal="center"/>
    </xf>
    <xf numFmtId="41" fontId="2" fillId="0" borderId="5" xfId="3" applyNumberFormat="1" applyFont="1" applyBorder="1" applyAlignment="1">
      <alignment horizontal="center" vertical="center"/>
    </xf>
    <xf numFmtId="0" fontId="17" fillId="0" borderId="1" xfId="3" applyFont="1" applyFill="1" applyBorder="1"/>
    <xf numFmtId="168" fontId="2" fillId="5" borderId="0" xfId="3" applyNumberFormat="1" applyFont="1" applyFill="1"/>
    <xf numFmtId="165" fontId="2" fillId="5" borderId="0" xfId="3" applyNumberFormat="1" applyFont="1" applyFill="1"/>
    <xf numFmtId="172" fontId="2" fillId="0" borderId="0" xfId="0" applyNumberFormat="1" applyFont="1"/>
    <xf numFmtId="169" fontId="2" fillId="2" borderId="0" xfId="0" applyNumberFormat="1" applyFont="1" applyFill="1" applyBorder="1"/>
    <xf numFmtId="0" fontId="3" fillId="0" borderId="0" xfId="0" applyFont="1" applyAlignment="1">
      <alignment horizontal="center"/>
    </xf>
    <xf numFmtId="0" fontId="12" fillId="0" borderId="0" xfId="0" applyFont="1" applyAlignment="1">
      <alignment horizontal="center"/>
    </xf>
    <xf numFmtId="0" fontId="8" fillId="0" borderId="0" xfId="0" applyFont="1" applyAlignment="1">
      <alignment horizontal="center"/>
    </xf>
    <xf numFmtId="0" fontId="2" fillId="0" borderId="0" xfId="0" applyFont="1" applyBorder="1" applyAlignment="1">
      <alignment horizontal="center"/>
    </xf>
    <xf numFmtId="0" fontId="2" fillId="0" borderId="2" xfId="0" applyFont="1" applyBorder="1" applyAlignment="1">
      <alignment horizontal="center"/>
    </xf>
    <xf numFmtId="0" fontId="8" fillId="0" borderId="0" xfId="0" applyFont="1" applyFill="1" applyAlignment="1">
      <alignment horizontal="left" wrapText="1"/>
    </xf>
    <xf numFmtId="169" fontId="3" fillId="0" borderId="0" xfId="1" applyNumberFormat="1" applyFont="1" applyBorder="1" applyAlignment="1"/>
    <xf numFmtId="0" fontId="8" fillId="0" borderId="0" xfId="0" applyFont="1" applyAlignment="1">
      <alignment horizontal="left"/>
    </xf>
    <xf numFmtId="0" fontId="2" fillId="0" borderId="6" xfId="0" applyFont="1" applyBorder="1" applyAlignment="1">
      <alignment horizontal="center"/>
    </xf>
    <xf numFmtId="0" fontId="12" fillId="0" borderId="0" xfId="3" applyFont="1" applyAlignment="1">
      <alignment horizontal="center"/>
    </xf>
    <xf numFmtId="0" fontId="2" fillId="0" borderId="2" xfId="3" applyFont="1" applyFill="1" applyBorder="1" applyAlignment="1">
      <alignment horizontal="center"/>
    </xf>
    <xf numFmtId="0" fontId="2" fillId="0" borderId="5" xfId="3" applyFont="1" applyBorder="1" applyAlignment="1">
      <alignment horizontal="center"/>
    </xf>
    <xf numFmtId="16" fontId="2" fillId="0" borderId="2" xfId="3" applyNumberFormat="1" applyFont="1" applyBorder="1" applyAlignment="1">
      <alignment horizontal="center"/>
    </xf>
    <xf numFmtId="0" fontId="2" fillId="0" borderId="2" xfId="3" applyFont="1" applyBorder="1" applyAlignment="1">
      <alignment horizontal="center"/>
    </xf>
    <xf numFmtId="41" fontId="2" fillId="0" borderId="5" xfId="3" applyNumberFormat="1" applyFont="1" applyBorder="1" applyAlignment="1">
      <alignment horizontal="center"/>
    </xf>
    <xf numFmtId="15" fontId="2" fillId="0" borderId="4" xfId="3" quotePrefix="1" applyNumberFormat="1" applyFont="1" applyFill="1" applyBorder="1" applyAlignment="1">
      <alignment horizontal="center"/>
    </xf>
    <xf numFmtId="15" fontId="2" fillId="0" borderId="2" xfId="3" quotePrefix="1" applyNumberFormat="1" applyFont="1" applyFill="1" applyBorder="1" applyAlignment="1">
      <alignment horizontal="center"/>
    </xf>
    <xf numFmtId="0" fontId="41" fillId="0" borderId="5" xfId="0" applyFont="1" applyBorder="1" applyAlignment="1">
      <alignment horizontal="center"/>
    </xf>
  </cellXfs>
  <cellStyles count="6">
    <cellStyle name="Comma" xfId="1" builtinId="3"/>
    <cellStyle name="Comma 2" xfId="4"/>
    <cellStyle name="Currency" xfId="2" builtinId="4"/>
    <cellStyle name="Currency 2" xfId="5"/>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xdr:colOff>
      <xdr:row>55</xdr:row>
      <xdr:rowOff>0</xdr:rowOff>
    </xdr:from>
    <xdr:to>
      <xdr:col>18</xdr:col>
      <xdr:colOff>0</xdr:colOff>
      <xdr:row>55</xdr:row>
      <xdr:rowOff>0</xdr:rowOff>
    </xdr:to>
    <xdr:sp macro="" textlink="">
      <xdr:nvSpPr>
        <xdr:cNvPr id="1025" name="Text Box 1"/>
        <xdr:cNvSpPr txBox="1">
          <a:spLocks noChangeArrowheads="1"/>
        </xdr:cNvSpPr>
      </xdr:nvSpPr>
      <xdr:spPr bwMode="auto">
        <a:xfrm>
          <a:off x="19050" y="10058400"/>
          <a:ext cx="82772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Times New Roman"/>
              <a:cs typeface="Times New Roman"/>
            </a:rPr>
            <a:t>'(1)  Certain reclassifications have been made to prior periods amounts to conform to the current period's presentation. The accompanying financial statements have been prepared assuming that PGS will continue as a going concern. Apart from the write-off of deferred debt issuance costs and debt issue discounts, the accompanying consolidated financial statements do not include any adjustments that will be the result from the proposed financial restructuring (see Financial Restructuring for further information on the restructuring process).  </a:t>
          </a:r>
        </a:p>
        <a:p>
          <a:pPr algn="l" rtl="0">
            <a:defRPr sz="1000"/>
          </a:pPr>
          <a:endParaRPr lang="en-US" sz="900" b="0" i="0" u="none" strike="noStrike" baseline="0">
            <a:solidFill>
              <a:srgbClr val="000000"/>
            </a:solidFill>
            <a:latin typeface="Times New Roman"/>
            <a:cs typeface="Times New Roman"/>
          </a:endParaRPr>
        </a:p>
        <a:p>
          <a:pPr algn="l" rtl="0">
            <a:defRPr sz="1000"/>
          </a:pPr>
          <a:r>
            <a:rPr lang="en-US" sz="900" b="0" i="0" u="none" strike="noStrike" baseline="0">
              <a:solidFill>
                <a:srgbClr val="000000"/>
              </a:solidFill>
              <a:latin typeface="Times New Roman"/>
              <a:cs typeface="Times New Roman"/>
            </a:rPr>
            <a:t>(2) See enclosed Support Tables for reconciliation of EBITDA, as defined. EBITDA, as defined, may not be comparable to other similarly titled measures from other companies. We have included EBITDA, as defined, as a supplemental disclosure because management believes that it provides useful information regarding PGS’ ability to service debt and to fund capital expenditures and provides investors a helpful measure for comparing our operating performance with the performance of other companies.</a:t>
          </a:r>
        </a:p>
        <a:p>
          <a:pPr algn="l" rtl="0">
            <a:defRPr sz="1000"/>
          </a:pPr>
          <a:r>
            <a:rPr lang="en-US" sz="900" b="0" i="0" u="none" strike="noStrike" baseline="0">
              <a:solidFill>
                <a:srgbClr val="000000"/>
              </a:solidFill>
              <a:latin typeface="Times New Roman"/>
              <a:cs typeface="Times New Roman"/>
            </a:rPr>
            <a:t> </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0</xdr:col>
          <xdr:colOff>76200</xdr:colOff>
          <xdr:row>42</xdr:row>
          <xdr:rowOff>95250</xdr:rowOff>
        </xdr:from>
        <xdr:to>
          <xdr:col>9</xdr:col>
          <xdr:colOff>171450</xdr:colOff>
          <xdr:row>62</xdr:row>
          <xdr:rowOff>28575</xdr:rowOff>
        </xdr:to>
        <xdr:sp macro="" textlink="">
          <xdr:nvSpPr>
            <xdr:cNvPr id="1036" name="Object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733425</xdr:colOff>
          <xdr:row>42</xdr:row>
          <xdr:rowOff>142875</xdr:rowOff>
        </xdr:from>
        <xdr:to>
          <xdr:col>22</xdr:col>
          <xdr:colOff>485775</xdr:colOff>
          <xdr:row>62</xdr:row>
          <xdr:rowOff>19050</xdr:rowOff>
        </xdr:to>
        <xdr:sp macro="" textlink="">
          <xdr:nvSpPr>
            <xdr:cNvPr id="1037" name="Object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AB76"/>
  <sheetViews>
    <sheetView zoomScaleNormal="100" workbookViewId="0">
      <selection activeCell="Y11" sqref="Y11"/>
    </sheetView>
  </sheetViews>
  <sheetFormatPr defaultColWidth="9.140625" defaultRowHeight="12.75"/>
  <cols>
    <col min="1" max="1" width="2.5703125" style="2" customWidth="1"/>
    <col min="2" max="2" width="42.7109375" style="5" customWidth="1"/>
    <col min="3" max="3" width="1.7109375" style="5" customWidth="1"/>
    <col min="4" max="4" width="5.7109375" style="5" customWidth="1"/>
    <col min="5" max="5" width="1.7109375" style="5" customWidth="1"/>
    <col min="6" max="6" width="13.42578125" style="2" bestFit="1" customWidth="1"/>
    <col min="7" max="7" width="1.140625" style="2" customWidth="1"/>
    <col min="8" max="8" width="13.42578125" style="2" bestFit="1" customWidth="1"/>
    <col min="9" max="9" width="1.140625" style="2" customWidth="1"/>
    <col min="10" max="10" width="13.42578125" style="2" bestFit="1" customWidth="1"/>
    <col min="11" max="11" width="1.140625" style="2" customWidth="1"/>
    <col min="12" max="12" width="13.42578125" style="2" bestFit="1" customWidth="1"/>
    <col min="13" max="13" width="1.140625" style="2" customWidth="1"/>
    <col min="14" max="14" width="13.42578125" style="2" customWidth="1"/>
    <col min="15" max="15" width="1.140625" style="2" customWidth="1"/>
    <col min="16" max="17" width="1.140625" style="12" customWidth="1"/>
    <col min="18" max="22" width="1.140625" style="2" customWidth="1"/>
    <col min="23" max="16384" width="9.140625" style="2"/>
  </cols>
  <sheetData>
    <row r="3" spans="1:27" ht="18.75" customHeight="1">
      <c r="A3" s="489" t="s">
        <v>44</v>
      </c>
      <c r="B3" s="489"/>
      <c r="C3" s="489"/>
      <c r="D3" s="489"/>
      <c r="E3" s="489"/>
      <c r="F3" s="489"/>
      <c r="G3" s="489"/>
      <c r="H3" s="489"/>
      <c r="I3" s="489"/>
      <c r="J3" s="489"/>
      <c r="K3" s="489"/>
      <c r="L3" s="489"/>
      <c r="M3" s="489"/>
      <c r="N3" s="489"/>
      <c r="O3" s="489"/>
      <c r="P3" s="489"/>
      <c r="Q3" s="382"/>
      <c r="R3" s="18"/>
      <c r="S3" s="14"/>
      <c r="T3" s="14"/>
      <c r="U3" s="14"/>
      <c r="V3" s="460"/>
      <c r="W3" s="14"/>
      <c r="X3" s="14"/>
      <c r="Y3" s="14"/>
    </row>
    <row r="4" spans="1:27" ht="18.75">
      <c r="A4" s="489" t="s">
        <v>154</v>
      </c>
      <c r="B4" s="489"/>
      <c r="C4" s="489"/>
      <c r="D4" s="489"/>
      <c r="E4" s="489"/>
      <c r="F4" s="489"/>
      <c r="G4" s="489"/>
      <c r="H4" s="489"/>
      <c r="I4" s="489"/>
      <c r="J4" s="489"/>
      <c r="K4" s="489"/>
      <c r="L4" s="489"/>
      <c r="M4" s="489"/>
      <c r="N4" s="489"/>
      <c r="O4" s="489"/>
      <c r="P4" s="489"/>
      <c r="Q4" s="489"/>
      <c r="R4" s="18"/>
      <c r="S4" s="14"/>
      <c r="T4" s="14"/>
      <c r="U4" s="14"/>
      <c r="V4" s="460"/>
      <c r="W4" s="14"/>
      <c r="X4" s="14"/>
      <c r="Y4" s="14"/>
    </row>
    <row r="5" spans="1:27" ht="18.75" thickBot="1">
      <c r="A5" s="16"/>
      <c r="B5" s="16"/>
      <c r="C5" s="16"/>
      <c r="D5" s="16"/>
      <c r="E5" s="16"/>
      <c r="F5" s="17"/>
      <c r="G5" s="17"/>
      <c r="H5" s="24"/>
      <c r="I5" s="24"/>
      <c r="J5" s="24"/>
      <c r="K5" s="24"/>
      <c r="L5" s="24"/>
      <c r="M5" s="24"/>
      <c r="N5" s="24"/>
      <c r="O5" s="273"/>
      <c r="P5" s="273"/>
      <c r="Q5" s="273"/>
      <c r="R5" s="43"/>
      <c r="S5" s="14"/>
      <c r="T5" s="14"/>
      <c r="U5" s="14"/>
      <c r="V5" s="460"/>
      <c r="W5" s="14"/>
      <c r="X5" s="14"/>
      <c r="Y5" s="14"/>
    </row>
    <row r="6" spans="1:27" ht="12.75" customHeight="1">
      <c r="A6" s="22"/>
      <c r="B6" s="22"/>
      <c r="C6" s="22"/>
      <c r="D6" s="22"/>
      <c r="E6" s="22"/>
      <c r="F6" s="491" t="s">
        <v>7</v>
      </c>
      <c r="G6" s="491"/>
      <c r="H6" s="491"/>
      <c r="I6" s="107"/>
      <c r="J6" s="491" t="s">
        <v>310</v>
      </c>
      <c r="K6" s="491"/>
      <c r="L6" s="491"/>
      <c r="M6" s="491" t="s">
        <v>22</v>
      </c>
      <c r="N6" s="491"/>
      <c r="O6" s="393"/>
      <c r="P6" s="111"/>
      <c r="Q6" s="111"/>
      <c r="R6" s="107"/>
      <c r="S6" s="14"/>
      <c r="T6" s="14"/>
      <c r="U6" s="14"/>
      <c r="V6" s="14"/>
      <c r="W6" s="14"/>
      <c r="X6" s="14"/>
    </row>
    <row r="7" spans="1:27">
      <c r="A7" s="107"/>
      <c r="B7" s="107"/>
      <c r="C7" s="107"/>
      <c r="D7" s="107"/>
      <c r="E7" s="107"/>
      <c r="F7" s="492" t="s">
        <v>309</v>
      </c>
      <c r="G7" s="491"/>
      <c r="H7" s="492"/>
      <c r="I7" s="107"/>
      <c r="J7" s="492" t="s">
        <v>309</v>
      </c>
      <c r="K7" s="491"/>
      <c r="L7" s="492"/>
      <c r="M7" s="491" t="s">
        <v>2</v>
      </c>
      <c r="N7" s="492"/>
      <c r="O7" s="393"/>
      <c r="P7" s="111"/>
      <c r="Q7" s="115"/>
      <c r="R7" s="107"/>
    </row>
    <row r="8" spans="1:27" ht="13.5" thickBot="1">
      <c r="A8" s="15" t="s">
        <v>172</v>
      </c>
      <c r="B8" s="74"/>
      <c r="C8" s="389"/>
      <c r="D8" s="74" t="s">
        <v>50</v>
      </c>
      <c r="E8" s="381"/>
      <c r="F8" s="358">
        <v>2014</v>
      </c>
      <c r="G8" s="389"/>
      <c r="H8" s="74">
        <v>2013</v>
      </c>
      <c r="I8" s="389"/>
      <c r="J8" s="358">
        <v>2014</v>
      </c>
      <c r="K8" s="474"/>
      <c r="L8" s="74">
        <v>2013</v>
      </c>
      <c r="M8" s="474"/>
      <c r="N8" s="74">
        <v>2013</v>
      </c>
      <c r="O8" s="393"/>
      <c r="P8" s="115"/>
      <c r="R8" s="12"/>
    </row>
    <row r="9" spans="1:27">
      <c r="A9" s="13"/>
      <c r="B9" s="374"/>
      <c r="C9" s="374"/>
      <c r="D9" s="374"/>
      <c r="E9" s="374"/>
      <c r="F9" s="383"/>
      <c r="G9" s="374"/>
      <c r="H9" s="283"/>
      <c r="I9" s="374"/>
      <c r="J9" s="383"/>
      <c r="K9" s="474"/>
      <c r="L9" s="283"/>
      <c r="M9" s="474"/>
      <c r="N9" s="283"/>
      <c r="O9" s="393"/>
      <c r="P9" s="374"/>
      <c r="R9" s="12"/>
    </row>
    <row r="10" spans="1:27">
      <c r="A10" s="6" t="s">
        <v>18</v>
      </c>
      <c r="B10" s="6"/>
      <c r="C10" s="7"/>
      <c r="D10" s="91" t="s">
        <v>257</v>
      </c>
      <c r="E10" s="7"/>
      <c r="F10" s="323">
        <f>Notes!F44</f>
        <v>394.17599999999999</v>
      </c>
      <c r="G10" s="327"/>
      <c r="H10" s="324">
        <f>Notes!H44</f>
        <v>365.6</v>
      </c>
      <c r="I10" s="326"/>
      <c r="J10" s="323">
        <f>Notes!J44</f>
        <v>1023.641</v>
      </c>
      <c r="K10" s="327"/>
      <c r="L10" s="324">
        <f>Notes!L44</f>
        <v>1142.0999999999997</v>
      </c>
      <c r="M10" s="327"/>
      <c r="N10" s="324">
        <f>Notes!N44</f>
        <v>1501.6</v>
      </c>
      <c r="O10" s="326"/>
      <c r="P10" s="23"/>
      <c r="Q10" s="23"/>
      <c r="R10" s="23"/>
      <c r="S10" s="12"/>
      <c r="T10" s="12"/>
      <c r="X10" s="104"/>
    </row>
    <row r="11" spans="1:27">
      <c r="A11" s="7"/>
      <c r="B11" s="7"/>
      <c r="C11" s="7"/>
      <c r="D11" s="91"/>
      <c r="E11" s="7"/>
      <c r="F11" s="325"/>
      <c r="G11" s="327"/>
      <c r="H11" s="326"/>
      <c r="I11" s="326"/>
      <c r="J11" s="325"/>
      <c r="K11" s="327"/>
      <c r="L11" s="326"/>
      <c r="M11" s="327"/>
      <c r="N11" s="326"/>
      <c r="O11" s="326"/>
      <c r="P11" s="23"/>
      <c r="Q11" s="23"/>
      <c r="R11" s="23"/>
      <c r="S11" s="12"/>
      <c r="T11" s="12"/>
      <c r="X11" s="104"/>
    </row>
    <row r="12" spans="1:27">
      <c r="A12" s="3" t="s">
        <v>52</v>
      </c>
      <c r="B12" s="3"/>
      <c r="C12" s="7"/>
      <c r="D12" s="84"/>
      <c r="E12" s="7"/>
      <c r="F12" s="329">
        <v>186.19300000000001</v>
      </c>
      <c r="G12" s="327"/>
      <c r="H12" s="314">
        <v>123.8</v>
      </c>
      <c r="I12" s="334"/>
      <c r="J12" s="329">
        <v>457.99</v>
      </c>
      <c r="K12" s="327"/>
      <c r="L12" s="314">
        <v>440.2</v>
      </c>
      <c r="M12" s="327"/>
      <c r="N12" s="314">
        <f>570.8+0.1</f>
        <v>570.9</v>
      </c>
      <c r="O12" s="326"/>
      <c r="P12" s="58"/>
      <c r="Q12" s="58"/>
      <c r="R12" s="58"/>
      <c r="S12" s="12"/>
      <c r="T12" s="12"/>
      <c r="X12" s="104"/>
    </row>
    <row r="13" spans="1:27">
      <c r="A13" s="3" t="s">
        <v>53</v>
      </c>
      <c r="B13" s="3"/>
      <c r="C13" s="7"/>
      <c r="D13" s="90" t="s">
        <v>51</v>
      </c>
      <c r="E13" s="7"/>
      <c r="F13" s="329">
        <f>Notes!F81</f>
        <v>11.637999999999998</v>
      </c>
      <c r="G13" s="338"/>
      <c r="H13" s="314">
        <f>Notes!H81</f>
        <v>9.8000000000000007</v>
      </c>
      <c r="I13" s="334"/>
      <c r="J13" s="329">
        <f>Notes!J81</f>
        <v>30.588999999999999</v>
      </c>
      <c r="K13" s="338"/>
      <c r="L13" s="314">
        <f>Notes!L81</f>
        <v>27.9</v>
      </c>
      <c r="M13" s="351"/>
      <c r="N13" s="314">
        <f>Notes!N81</f>
        <v>38.700000000000003</v>
      </c>
      <c r="O13" s="326"/>
      <c r="P13" s="108"/>
      <c r="Q13" s="108"/>
      <c r="R13" s="399"/>
      <c r="S13" s="12"/>
      <c r="T13" s="12"/>
      <c r="U13" s="112"/>
      <c r="X13" s="104"/>
      <c r="AA13" s="2" t="s">
        <v>43</v>
      </c>
    </row>
    <row r="14" spans="1:27">
      <c r="A14" s="7" t="s">
        <v>54</v>
      </c>
      <c r="B14" s="7"/>
      <c r="C14" s="7"/>
      <c r="D14" s="85"/>
      <c r="E14" s="7"/>
      <c r="F14" s="325">
        <v>14.662000000000001</v>
      </c>
      <c r="G14" s="327"/>
      <c r="H14" s="314">
        <v>16</v>
      </c>
      <c r="I14" s="327"/>
      <c r="J14" s="325">
        <v>44.228000000000002</v>
      </c>
      <c r="K14" s="327"/>
      <c r="L14" s="314">
        <v>46.1</v>
      </c>
      <c r="M14" s="327"/>
      <c r="N14" s="314">
        <v>63.1</v>
      </c>
      <c r="O14" s="326"/>
      <c r="P14" s="58"/>
      <c r="Q14" s="58"/>
      <c r="R14" s="400"/>
      <c r="S14" s="12"/>
      <c r="T14" s="12"/>
      <c r="W14" s="20"/>
      <c r="X14" s="104"/>
    </row>
    <row r="15" spans="1:27">
      <c r="A15" s="3" t="s">
        <v>6</v>
      </c>
      <c r="B15" s="3"/>
      <c r="C15" s="7"/>
      <c r="D15" s="90" t="s">
        <v>258</v>
      </c>
      <c r="E15" s="7"/>
      <c r="F15" s="329">
        <f>Notes!F95</f>
        <v>104.386</v>
      </c>
      <c r="G15" s="338"/>
      <c r="H15" s="314">
        <f>Notes!H95</f>
        <v>107.9</v>
      </c>
      <c r="I15" s="334"/>
      <c r="J15" s="329">
        <f>Notes!J95</f>
        <v>313.488</v>
      </c>
      <c r="K15" s="338"/>
      <c r="L15" s="314">
        <f>Notes!L95</f>
        <v>312.7</v>
      </c>
      <c r="M15" s="351"/>
      <c r="N15" s="314">
        <f>Notes!N95</f>
        <v>432.5</v>
      </c>
      <c r="O15" s="326"/>
      <c r="P15" s="108"/>
      <c r="Q15" s="108"/>
      <c r="R15" s="399"/>
      <c r="S15" s="12"/>
      <c r="T15" s="12"/>
      <c r="X15" s="104"/>
    </row>
    <row r="16" spans="1:27">
      <c r="A16" s="3" t="s">
        <v>262</v>
      </c>
      <c r="B16" s="3"/>
      <c r="C16" s="7"/>
      <c r="D16" s="90" t="s">
        <v>257</v>
      </c>
      <c r="E16" s="7"/>
      <c r="F16" s="329">
        <f>-Notes!F65</f>
        <v>24.972000000000001</v>
      </c>
      <c r="G16" s="338"/>
      <c r="H16" s="314">
        <f>-Notes!H65</f>
        <v>0</v>
      </c>
      <c r="I16" s="334"/>
      <c r="J16" s="329">
        <f>-Notes!J65</f>
        <v>34.04</v>
      </c>
      <c r="K16" s="338"/>
      <c r="L16" s="314">
        <f>-Notes!L65</f>
        <v>0</v>
      </c>
      <c r="M16" s="351"/>
      <c r="N16" s="314">
        <f>-Notes!N65</f>
        <v>15</v>
      </c>
      <c r="O16" s="326"/>
      <c r="P16" s="108"/>
      <c r="Q16" s="108"/>
      <c r="R16" s="399"/>
      <c r="S16" s="12"/>
      <c r="T16" s="12"/>
      <c r="U16" s="100"/>
      <c r="X16" s="104"/>
    </row>
    <row r="17" spans="1:28">
      <c r="A17" s="3" t="s">
        <v>105</v>
      </c>
      <c r="B17" s="3"/>
      <c r="C17" s="7"/>
      <c r="D17" s="90" t="s">
        <v>257</v>
      </c>
      <c r="E17" s="7"/>
      <c r="F17" s="329">
        <f>-Notes!F64</f>
        <v>-0.18099999999999999</v>
      </c>
      <c r="G17" s="338"/>
      <c r="H17" s="324">
        <f>-Notes!H64</f>
        <v>-0.2</v>
      </c>
      <c r="I17" s="334"/>
      <c r="J17" s="329">
        <f>-Notes!J64</f>
        <v>-0.5</v>
      </c>
      <c r="K17" s="338"/>
      <c r="L17" s="324">
        <f>-Notes!L64</f>
        <v>-0.5</v>
      </c>
      <c r="M17" s="351"/>
      <c r="N17" s="324">
        <f>-Notes!N64</f>
        <v>-0.7</v>
      </c>
      <c r="O17" s="326"/>
      <c r="P17" s="108"/>
      <c r="Q17" s="108"/>
      <c r="R17" s="399"/>
      <c r="S17" s="12"/>
      <c r="T17" s="12"/>
      <c r="U17" s="100"/>
      <c r="X17" s="104"/>
    </row>
    <row r="18" spans="1:28">
      <c r="A18" s="54"/>
      <c r="B18" s="54" t="s">
        <v>23</v>
      </c>
      <c r="C18" s="7"/>
      <c r="D18" s="85"/>
      <c r="E18" s="7"/>
      <c r="F18" s="335">
        <f>SUM(F12:F17)</f>
        <v>341.67</v>
      </c>
      <c r="G18" s="327"/>
      <c r="H18" s="463">
        <f>SUM(H12:H17)</f>
        <v>257.3</v>
      </c>
      <c r="I18" s="327"/>
      <c r="J18" s="335">
        <f>SUM(J12:J17)</f>
        <v>879.83500000000004</v>
      </c>
      <c r="K18" s="327"/>
      <c r="L18" s="463">
        <f>SUM(L12:L17)</f>
        <v>826.39999999999986</v>
      </c>
      <c r="M18" s="327"/>
      <c r="N18" s="463">
        <f>SUM(N12:N17)</f>
        <v>1119.5</v>
      </c>
      <c r="O18" s="326"/>
      <c r="P18" s="58"/>
      <c r="Q18" s="58"/>
      <c r="R18" s="400"/>
      <c r="S18" s="12"/>
      <c r="T18" s="12"/>
      <c r="U18" s="33"/>
      <c r="V18" s="33"/>
      <c r="W18" s="33"/>
      <c r="X18" s="105"/>
      <c r="Y18" s="33"/>
      <c r="Z18" s="33"/>
      <c r="AA18" s="33"/>
      <c r="AB18" s="33"/>
    </row>
    <row r="19" spans="1:28">
      <c r="B19" s="7" t="s">
        <v>176</v>
      </c>
      <c r="C19" s="7"/>
      <c r="D19" s="91" t="s">
        <v>257</v>
      </c>
      <c r="E19" s="7"/>
      <c r="F19" s="325">
        <f>Notes!F68</f>
        <v>52.505999999999993</v>
      </c>
      <c r="G19" s="327"/>
      <c r="H19" s="326">
        <f>Notes!H68</f>
        <v>108.3</v>
      </c>
      <c r="I19" s="326"/>
      <c r="J19" s="325">
        <f>Notes!J68</f>
        <v>143.85</v>
      </c>
      <c r="K19" s="327"/>
      <c r="L19" s="326">
        <f>Notes!L68</f>
        <v>315.7</v>
      </c>
      <c r="M19" s="327"/>
      <c r="N19" s="326">
        <f>Notes!N68</f>
        <v>382.09999999999997</v>
      </c>
      <c r="O19" s="326"/>
      <c r="P19" s="58"/>
      <c r="Q19" s="58"/>
      <c r="R19" s="400"/>
      <c r="S19" s="12"/>
      <c r="T19" s="12"/>
      <c r="U19" s="33"/>
      <c r="V19" s="33"/>
      <c r="W19" s="33"/>
      <c r="X19" s="105"/>
      <c r="Y19" s="33"/>
      <c r="Z19" s="33" t="s">
        <v>0</v>
      </c>
      <c r="AA19" s="33"/>
      <c r="AB19" s="33"/>
    </row>
    <row r="20" spans="1:28">
      <c r="A20" s="7" t="s">
        <v>323</v>
      </c>
      <c r="B20" s="7"/>
      <c r="C20" s="7"/>
      <c r="D20" s="91" t="s">
        <v>274</v>
      </c>
      <c r="E20" s="7"/>
      <c r="F20" s="325">
        <v>-8.5920000000000005</v>
      </c>
      <c r="G20" s="327"/>
      <c r="H20" s="326">
        <v>-2.6</v>
      </c>
      <c r="I20" s="326"/>
      <c r="J20" s="325">
        <v>-26.6</v>
      </c>
      <c r="K20" s="327"/>
      <c r="L20" s="326">
        <v>-5</v>
      </c>
      <c r="M20" s="327"/>
      <c r="N20" s="326">
        <v>-14.3</v>
      </c>
      <c r="O20" s="326"/>
      <c r="P20" s="58"/>
      <c r="Q20" s="58"/>
      <c r="R20" s="400"/>
      <c r="S20" s="12"/>
      <c r="T20" s="12"/>
      <c r="U20" s="33"/>
      <c r="V20" s="33"/>
      <c r="W20" s="33"/>
      <c r="X20" s="105"/>
      <c r="Y20" s="33"/>
      <c r="Z20" s="33"/>
      <c r="AA20" s="33"/>
      <c r="AB20" s="33"/>
    </row>
    <row r="21" spans="1:28">
      <c r="A21" s="7" t="s">
        <v>14</v>
      </c>
      <c r="B21" s="7"/>
      <c r="C21" s="7"/>
      <c r="D21" s="91" t="s">
        <v>259</v>
      </c>
      <c r="E21" s="7"/>
      <c r="F21" s="325">
        <f>Notes!F117</f>
        <v>-7.6980000000000004</v>
      </c>
      <c r="G21" s="327"/>
      <c r="H21" s="326">
        <f>Notes!H117</f>
        <v>-9.1</v>
      </c>
      <c r="I21" s="326"/>
      <c r="J21" s="325">
        <f>Notes!J117</f>
        <v>-22.585000000000001</v>
      </c>
      <c r="K21" s="327"/>
      <c r="L21" s="326">
        <f>Notes!L117</f>
        <v>-24.8</v>
      </c>
      <c r="M21" s="327"/>
      <c r="N21" s="326">
        <f>Notes!N117</f>
        <v>-32.299999999999997</v>
      </c>
      <c r="O21" s="326"/>
      <c r="P21" s="58"/>
      <c r="Q21" s="58"/>
      <c r="R21" s="400"/>
      <c r="S21" s="12"/>
      <c r="T21" s="12"/>
      <c r="U21" s="33"/>
      <c r="V21" s="33"/>
      <c r="W21" s="33"/>
      <c r="X21" s="105"/>
      <c r="Y21" s="33"/>
      <c r="Z21" s="33"/>
      <c r="AA21" s="33"/>
      <c r="AB21" s="33"/>
    </row>
    <row r="22" spans="1:28">
      <c r="A22" s="6" t="s">
        <v>208</v>
      </c>
      <c r="B22" s="6"/>
      <c r="C22" s="7"/>
      <c r="D22" s="91" t="s">
        <v>153</v>
      </c>
      <c r="E22" s="7"/>
      <c r="F22" s="323">
        <f>Notes!F131</f>
        <v>-8.8390000000000004</v>
      </c>
      <c r="G22" s="327"/>
      <c r="H22" s="324">
        <f>Notes!H131</f>
        <v>1.3000000000000003</v>
      </c>
      <c r="I22" s="326"/>
      <c r="J22" s="323">
        <f>Notes!J131</f>
        <v>-20.056000000000001</v>
      </c>
      <c r="K22" s="327"/>
      <c r="L22" s="324">
        <f>Notes!L131</f>
        <v>-2.8000000000000003</v>
      </c>
      <c r="M22" s="327"/>
      <c r="N22" s="324">
        <f>Notes!N131</f>
        <v>-7.6</v>
      </c>
      <c r="O22" s="326"/>
      <c r="P22" s="58"/>
      <c r="Q22" s="58"/>
      <c r="R22" s="400"/>
      <c r="S22" s="12"/>
      <c r="T22" s="12"/>
      <c r="U22" s="33"/>
      <c r="V22" s="33"/>
      <c r="W22" s="33"/>
      <c r="X22" s="105"/>
      <c r="Y22" s="33"/>
      <c r="Z22" s="33"/>
      <c r="AA22" s="33"/>
      <c r="AB22" s="33"/>
    </row>
    <row r="23" spans="1:28">
      <c r="A23" s="3" t="s">
        <v>0</v>
      </c>
      <c r="B23" s="3" t="s">
        <v>145</v>
      </c>
      <c r="C23" s="7"/>
      <c r="D23" s="85"/>
      <c r="E23" s="7"/>
      <c r="F23" s="329">
        <f>SUM(F19:F22)</f>
        <v>27.376999999999995</v>
      </c>
      <c r="G23" s="327"/>
      <c r="H23" s="326">
        <f>SUM(H19:H22)</f>
        <v>97.9</v>
      </c>
      <c r="I23" s="334"/>
      <c r="J23" s="329">
        <f>SUM(J19:J22)</f>
        <v>74.608999999999995</v>
      </c>
      <c r="K23" s="327"/>
      <c r="L23" s="326">
        <f>SUM(L19:L22)</f>
        <v>283.09999999999997</v>
      </c>
      <c r="M23" s="327"/>
      <c r="N23" s="326">
        <f>SUM(N19:N22)</f>
        <v>327.89999999999992</v>
      </c>
      <c r="O23" s="326"/>
      <c r="P23" s="58"/>
      <c r="Q23" s="58"/>
      <c r="R23" s="58"/>
      <c r="S23" s="12"/>
      <c r="T23" s="12"/>
      <c r="X23" s="104"/>
    </row>
    <row r="24" spans="1:28">
      <c r="A24" s="6" t="s">
        <v>146</v>
      </c>
      <c r="B24" s="6"/>
      <c r="C24" s="7"/>
      <c r="D24" s="85"/>
      <c r="E24" s="7"/>
      <c r="F24" s="323">
        <v>18.933</v>
      </c>
      <c r="G24" s="327"/>
      <c r="H24" s="324">
        <v>23.7</v>
      </c>
      <c r="I24" s="326"/>
      <c r="J24" s="323">
        <v>31.927</v>
      </c>
      <c r="K24" s="327"/>
      <c r="L24" s="324">
        <v>74.900000000000006</v>
      </c>
      <c r="M24" s="327"/>
      <c r="N24" s="324">
        <v>89.6</v>
      </c>
      <c r="O24" s="326"/>
      <c r="P24" s="58"/>
      <c r="Q24" s="58"/>
      <c r="R24" s="58"/>
      <c r="S24" s="12"/>
      <c r="T24" s="12"/>
      <c r="U24" s="102"/>
      <c r="W24" s="59"/>
      <c r="X24" s="104"/>
    </row>
    <row r="25" spans="1:28" ht="13.5" thickBot="1">
      <c r="A25" s="9"/>
      <c r="B25" s="103" t="s">
        <v>147</v>
      </c>
      <c r="C25" s="29"/>
      <c r="D25" s="87"/>
      <c r="E25" s="29"/>
      <c r="F25" s="368">
        <f>+F23-F24</f>
        <v>8.4439999999999955</v>
      </c>
      <c r="G25" s="339"/>
      <c r="H25" s="464">
        <f>+H23-H24</f>
        <v>74.2</v>
      </c>
      <c r="I25" s="332"/>
      <c r="J25" s="368">
        <f>+J23-J24</f>
        <v>42.681999999999995</v>
      </c>
      <c r="K25" s="339"/>
      <c r="L25" s="464">
        <f>+L23-L24</f>
        <v>208.19999999999996</v>
      </c>
      <c r="M25" s="330"/>
      <c r="N25" s="464">
        <f>+N23-N24</f>
        <v>238.29999999999993</v>
      </c>
      <c r="O25" s="332"/>
      <c r="P25" s="49"/>
      <c r="Q25" s="49"/>
      <c r="R25" s="49"/>
      <c r="S25" s="12"/>
      <c r="T25" s="12"/>
      <c r="X25" s="104"/>
      <c r="Z25" s="118"/>
    </row>
    <row r="26" spans="1:28" s="4" customFormat="1">
      <c r="A26" s="29"/>
      <c r="B26" s="29"/>
      <c r="C26" s="29"/>
      <c r="D26" s="87"/>
      <c r="E26" s="29"/>
      <c r="F26" s="331"/>
      <c r="G26" s="339"/>
      <c r="H26" s="332"/>
      <c r="I26" s="332"/>
      <c r="J26" s="331"/>
      <c r="K26" s="339"/>
      <c r="L26" s="332"/>
      <c r="M26" s="332"/>
      <c r="N26" s="332"/>
      <c r="O26" s="340"/>
      <c r="P26" s="49"/>
      <c r="Q26" s="49"/>
      <c r="R26" s="49"/>
      <c r="X26" s="106"/>
    </row>
    <row r="27" spans="1:28" s="4" customFormat="1" hidden="1">
      <c r="A27" s="6" t="s">
        <v>137</v>
      </c>
      <c r="B27" s="6"/>
      <c r="C27" s="7"/>
      <c r="D27" s="83"/>
      <c r="E27" s="7"/>
      <c r="F27" s="323"/>
      <c r="G27" s="327"/>
      <c r="H27" s="324"/>
      <c r="I27" s="327"/>
      <c r="J27" s="323"/>
      <c r="K27" s="327"/>
      <c r="L27" s="324"/>
      <c r="M27" s="327"/>
      <c r="N27" s="327"/>
      <c r="O27" s="327"/>
      <c r="P27" s="10"/>
      <c r="Q27" s="10"/>
      <c r="R27" s="10"/>
      <c r="X27" s="106"/>
    </row>
    <row r="28" spans="1:28" s="4" customFormat="1" ht="13.5" hidden="1" thickBot="1">
      <c r="A28" s="9"/>
      <c r="B28" s="103" t="s">
        <v>147</v>
      </c>
      <c r="C28" s="29"/>
      <c r="D28" s="86"/>
      <c r="E28" s="29"/>
      <c r="F28" s="368"/>
      <c r="G28" s="339"/>
      <c r="H28" s="341"/>
      <c r="I28" s="332"/>
      <c r="J28" s="368"/>
      <c r="K28" s="339"/>
      <c r="L28" s="341"/>
      <c r="M28" s="332"/>
      <c r="N28" s="332"/>
      <c r="O28" s="340"/>
      <c r="P28" s="49"/>
      <c r="Q28" s="49"/>
      <c r="R28" s="49"/>
      <c r="X28" s="106"/>
    </row>
    <row r="29" spans="1:28" s="4" customFormat="1" hidden="1">
      <c r="A29" s="2"/>
      <c r="B29" s="29"/>
      <c r="C29" s="29"/>
      <c r="D29" s="87"/>
      <c r="E29" s="29"/>
      <c r="F29" s="63"/>
      <c r="G29" s="281"/>
      <c r="H29" s="63"/>
      <c r="I29" s="63"/>
      <c r="J29" s="63"/>
      <c r="K29" s="281"/>
      <c r="L29" s="63"/>
      <c r="M29" s="63"/>
      <c r="N29" s="63"/>
      <c r="O29" s="280"/>
      <c r="P29" s="49"/>
      <c r="Q29" s="49"/>
      <c r="R29" s="49"/>
      <c r="X29" s="106"/>
    </row>
    <row r="30" spans="1:28" s="4" customFormat="1">
      <c r="A30" s="114"/>
      <c r="B30" s="29"/>
      <c r="C30" s="29"/>
      <c r="D30" s="87"/>
      <c r="E30" s="29"/>
      <c r="F30" s="446"/>
      <c r="G30" s="281"/>
      <c r="H30" s="63"/>
      <c r="I30" s="63"/>
      <c r="J30" s="446"/>
      <c r="K30" s="281"/>
      <c r="L30" s="63"/>
      <c r="M30" s="63"/>
      <c r="N30" s="63"/>
      <c r="O30" s="280"/>
      <c r="P30" s="49"/>
      <c r="Q30" s="49"/>
      <c r="R30" s="49"/>
      <c r="X30" s="106"/>
    </row>
    <row r="31" spans="1:28" s="4" customFormat="1">
      <c r="A31" s="64" t="s">
        <v>30</v>
      </c>
      <c r="B31" s="31"/>
      <c r="C31" s="29"/>
      <c r="D31" s="95"/>
      <c r="E31" s="29"/>
      <c r="F31" s="63"/>
      <c r="G31" s="49"/>
      <c r="H31" s="63"/>
      <c r="I31" s="63"/>
      <c r="J31" s="63"/>
      <c r="K31" s="49"/>
      <c r="L31" s="63"/>
      <c r="M31" s="63"/>
      <c r="N31" s="63"/>
      <c r="O31" s="30"/>
      <c r="P31" s="49"/>
      <c r="Q31" s="49"/>
      <c r="R31" s="49"/>
      <c r="X31" s="106"/>
    </row>
    <row r="32" spans="1:28" s="4" customFormat="1">
      <c r="A32" s="65" t="s">
        <v>31</v>
      </c>
      <c r="B32" s="66"/>
      <c r="C32" s="31"/>
      <c r="D32" s="88"/>
      <c r="E32" s="31"/>
      <c r="F32" s="470">
        <f>$F$25*1000000/F34</f>
        <v>3.93650110439508E-2</v>
      </c>
      <c r="G32" s="42"/>
      <c r="H32" s="369">
        <v>0.35</v>
      </c>
      <c r="I32" s="370"/>
      <c r="J32" s="470">
        <f>$J$25*1000000/J34</f>
        <v>0.19873526390380319</v>
      </c>
      <c r="K32" s="42"/>
      <c r="L32" s="369">
        <v>0.97</v>
      </c>
      <c r="M32" s="370"/>
      <c r="N32" s="369">
        <v>1.1100000000000001</v>
      </c>
      <c r="O32" s="369"/>
      <c r="P32" s="42"/>
      <c r="Q32" s="42"/>
      <c r="R32" s="42"/>
      <c r="T32" s="355"/>
      <c r="U32" s="100"/>
      <c r="X32" s="106"/>
    </row>
    <row r="33" spans="1:24" s="4" customFormat="1">
      <c r="A33" s="6" t="s">
        <v>179</v>
      </c>
      <c r="B33" s="6"/>
      <c r="C33" s="91"/>
      <c r="D33" s="7"/>
      <c r="E33" s="326"/>
      <c r="F33" s="471">
        <f>$F$25*1000000/F35</f>
        <v>3.9280419922016717E-2</v>
      </c>
      <c r="G33" s="338"/>
      <c r="H33" s="391">
        <v>0.34</v>
      </c>
      <c r="I33" s="370"/>
      <c r="J33" s="471">
        <f>$J$25*1000000/J35</f>
        <v>0.19805692247458465</v>
      </c>
      <c r="K33" s="338"/>
      <c r="L33" s="391">
        <v>0.96</v>
      </c>
      <c r="M33" s="370"/>
      <c r="N33" s="391">
        <v>1.1000000000000001</v>
      </c>
      <c r="O33" s="391"/>
      <c r="P33" s="42"/>
      <c r="Q33" s="42"/>
      <c r="R33" s="42"/>
      <c r="T33" s="355"/>
      <c r="U33" s="100"/>
      <c r="X33" s="106"/>
    </row>
    <row r="34" spans="1:24" s="4" customFormat="1">
      <c r="A34" s="61" t="s">
        <v>55</v>
      </c>
      <c r="B34" s="50"/>
      <c r="C34" s="41"/>
      <c r="D34" s="1"/>
      <c r="E34" s="41"/>
      <c r="F34" s="487">
        <v>214505211</v>
      </c>
      <c r="G34" s="41"/>
      <c r="H34" s="45">
        <v>215071675</v>
      </c>
      <c r="I34" s="45"/>
      <c r="J34" s="487">
        <v>214768125</v>
      </c>
      <c r="K34" s="41"/>
      <c r="L34" s="45">
        <v>215714910</v>
      </c>
      <c r="M34" s="45"/>
      <c r="N34" s="45">
        <v>215566344</v>
      </c>
      <c r="O34" s="45"/>
      <c r="P34" s="41"/>
      <c r="Q34" s="41"/>
      <c r="T34" s="106"/>
    </row>
    <row r="35" spans="1:24" s="4" customFormat="1">
      <c r="A35" s="61" t="s">
        <v>180</v>
      </c>
      <c r="B35" s="50"/>
      <c r="C35" s="41"/>
      <c r="D35" s="1"/>
      <c r="E35" s="41"/>
      <c r="F35" s="487">
        <v>214967152</v>
      </c>
      <c r="G35" s="41"/>
      <c r="H35" s="45">
        <v>215782458</v>
      </c>
      <c r="I35" s="45"/>
      <c r="J35" s="487">
        <v>215503702</v>
      </c>
      <c r="K35" s="41"/>
      <c r="L35" s="45">
        <v>216567946</v>
      </c>
      <c r="M35" s="45"/>
      <c r="N35" s="45">
        <v>216400525</v>
      </c>
      <c r="O35" s="45"/>
      <c r="P35" s="41"/>
      <c r="Q35" s="41"/>
      <c r="T35" s="106"/>
    </row>
    <row r="36" spans="1:24" s="4" customFormat="1">
      <c r="A36" s="61"/>
      <c r="B36" s="50"/>
      <c r="C36" s="41"/>
      <c r="D36" s="1"/>
      <c r="E36" s="41"/>
      <c r="F36" s="45"/>
      <c r="G36" s="41"/>
      <c r="H36" s="45"/>
      <c r="I36" s="45"/>
      <c r="J36" s="45"/>
      <c r="K36" s="45"/>
      <c r="L36" s="45"/>
      <c r="M36" s="45"/>
      <c r="N36" s="45"/>
      <c r="O36" s="45"/>
      <c r="P36" s="41"/>
      <c r="Q36" s="41"/>
      <c r="T36" s="106"/>
    </row>
    <row r="37" spans="1:24" s="4" customFormat="1" ht="15.75">
      <c r="A37" s="99"/>
      <c r="B37" s="96"/>
      <c r="C37" s="32"/>
      <c r="D37" s="89"/>
      <c r="E37" s="32"/>
      <c r="F37" s="271"/>
      <c r="G37" s="32"/>
      <c r="H37" s="73"/>
      <c r="I37" s="73"/>
      <c r="J37" s="73"/>
      <c r="K37" s="73"/>
      <c r="L37" s="73"/>
      <c r="M37" s="73"/>
      <c r="N37" s="73"/>
      <c r="O37" s="73"/>
      <c r="P37" s="109"/>
      <c r="Q37" s="109"/>
    </row>
    <row r="38" spans="1:24" s="32" customFormat="1" ht="12.75" customHeight="1">
      <c r="B38" s="493" t="s">
        <v>185</v>
      </c>
      <c r="C38" s="493"/>
      <c r="D38" s="493"/>
      <c r="E38" s="493"/>
      <c r="F38" s="493"/>
      <c r="G38" s="57"/>
      <c r="H38" s="490" t="s">
        <v>162</v>
      </c>
      <c r="I38" s="490"/>
      <c r="J38" s="490"/>
      <c r="K38" s="490"/>
      <c r="L38" s="490"/>
      <c r="M38" s="490"/>
      <c r="N38" s="490"/>
      <c r="O38" s="490"/>
      <c r="P38" s="490"/>
      <c r="Q38" s="490"/>
      <c r="S38"/>
    </row>
    <row r="39" spans="1:24" s="4" customFormat="1" ht="15.75">
      <c r="A39" s="72"/>
      <c r="B39" s="495" t="s">
        <v>247</v>
      </c>
      <c r="C39" s="495"/>
      <c r="D39" s="495"/>
      <c r="E39" s="495"/>
      <c r="F39" s="495"/>
      <c r="G39" s="57"/>
      <c r="H39" s="490" t="s">
        <v>248</v>
      </c>
      <c r="I39" s="490"/>
      <c r="J39" s="490"/>
      <c r="K39" s="490"/>
      <c r="L39" s="490"/>
      <c r="M39" s="490"/>
      <c r="N39" s="490"/>
      <c r="O39" s="490"/>
      <c r="P39" s="490"/>
      <c r="Q39" s="490"/>
      <c r="R39" s="32"/>
      <c r="S39" s="32"/>
    </row>
    <row r="40" spans="1:24" s="4" customFormat="1">
      <c r="A40" s="29"/>
      <c r="B40" s="494" t="s">
        <v>204</v>
      </c>
      <c r="C40" s="494"/>
      <c r="D40" s="494"/>
      <c r="E40" s="494"/>
      <c r="F40" s="494"/>
      <c r="H40" s="488" t="s">
        <v>186</v>
      </c>
      <c r="I40" s="488"/>
      <c r="J40" s="488"/>
      <c r="K40" s="488"/>
      <c r="L40" s="488"/>
      <c r="M40" s="488"/>
      <c r="N40" s="488"/>
      <c r="O40" s="488"/>
      <c r="P40" s="488"/>
      <c r="Q40" s="488"/>
    </row>
    <row r="41" spans="1:24" s="4" customFormat="1">
      <c r="A41" s="29"/>
      <c r="B41" s="29"/>
      <c r="C41" s="31"/>
      <c r="D41" s="87"/>
      <c r="E41" s="31"/>
      <c r="F41" s="30"/>
      <c r="G41" s="30"/>
      <c r="H41" s="30"/>
      <c r="I41" s="30"/>
      <c r="J41" s="30"/>
      <c r="K41" s="30"/>
      <c r="L41" s="30"/>
      <c r="M41" s="30"/>
      <c r="N41" s="30"/>
      <c r="O41" s="30"/>
      <c r="P41" s="30"/>
      <c r="Q41" s="30"/>
      <c r="R41" s="30"/>
    </row>
    <row r="42" spans="1:24" s="4" customFormat="1">
      <c r="A42" s="29"/>
      <c r="B42" s="29"/>
      <c r="C42" s="31"/>
      <c r="D42" s="87"/>
      <c r="E42" s="31"/>
      <c r="F42" s="30"/>
      <c r="G42" s="30"/>
      <c r="H42" s="30"/>
      <c r="I42" s="30"/>
      <c r="J42" s="30"/>
      <c r="K42" s="30"/>
      <c r="L42" s="30"/>
      <c r="M42" s="30"/>
      <c r="N42" s="30"/>
      <c r="O42" s="30"/>
      <c r="P42" s="30"/>
      <c r="Q42" s="30"/>
      <c r="R42" s="30"/>
    </row>
    <row r="43" spans="1:24" s="4" customFormat="1">
      <c r="A43" s="29"/>
      <c r="B43" s="29"/>
      <c r="C43" s="31"/>
      <c r="D43" s="87"/>
      <c r="E43" s="31"/>
      <c r="F43" s="30"/>
      <c r="G43" s="30"/>
      <c r="H43" s="30"/>
      <c r="I43" s="30"/>
      <c r="J43" s="30"/>
      <c r="K43" s="30"/>
      <c r="L43" s="30"/>
      <c r="M43" s="30"/>
      <c r="N43" s="30"/>
      <c r="O43" s="30"/>
      <c r="P43" s="30"/>
      <c r="Q43" s="30"/>
      <c r="R43" s="30"/>
    </row>
    <row r="44" spans="1:24" s="4" customFormat="1">
      <c r="A44" s="29"/>
      <c r="B44" s="29"/>
      <c r="C44" s="31"/>
      <c r="D44" s="87"/>
      <c r="E44" s="31"/>
      <c r="F44" s="30"/>
      <c r="G44" s="30"/>
      <c r="H44" s="30"/>
      <c r="I44" s="30"/>
      <c r="J44" s="30"/>
      <c r="K44" s="30"/>
      <c r="L44" s="30"/>
      <c r="M44" s="30"/>
      <c r="N44" s="30"/>
      <c r="O44" s="30"/>
      <c r="P44" s="30"/>
      <c r="Q44" s="30"/>
      <c r="R44" s="30"/>
    </row>
    <row r="45" spans="1:24" s="4" customFormat="1">
      <c r="A45" s="29"/>
      <c r="B45" s="29"/>
      <c r="C45" s="31"/>
      <c r="D45" s="87"/>
      <c r="E45" s="31"/>
      <c r="F45" s="30"/>
      <c r="G45" s="30"/>
      <c r="H45" s="30"/>
      <c r="I45" s="30"/>
      <c r="J45" s="30"/>
      <c r="K45" s="30"/>
      <c r="L45" s="30"/>
      <c r="M45" s="30"/>
      <c r="N45" s="30"/>
      <c r="O45" s="30"/>
      <c r="P45" s="30"/>
      <c r="Q45" s="30"/>
      <c r="R45" s="30"/>
    </row>
    <row r="46" spans="1:24" s="4" customFormat="1">
      <c r="A46" s="29"/>
      <c r="B46" s="29"/>
      <c r="C46" s="31"/>
      <c r="D46" s="87"/>
      <c r="E46" s="31"/>
      <c r="F46" s="30"/>
      <c r="G46" s="30"/>
      <c r="H46" s="30"/>
      <c r="I46" s="30"/>
      <c r="J46" s="30"/>
      <c r="K46" s="30"/>
      <c r="L46" s="30"/>
      <c r="M46" s="30"/>
      <c r="N46" s="30"/>
      <c r="O46" s="30"/>
      <c r="P46" s="30"/>
      <c r="Q46" s="30"/>
      <c r="R46" s="30"/>
    </row>
    <row r="47" spans="1:24" s="4" customFormat="1">
      <c r="A47" s="29"/>
      <c r="B47" s="29"/>
      <c r="C47" s="31"/>
      <c r="D47" s="87"/>
      <c r="E47" s="31"/>
      <c r="F47" s="30"/>
      <c r="G47" s="30"/>
      <c r="H47" s="30"/>
      <c r="I47" s="30"/>
      <c r="J47" s="30"/>
      <c r="K47" s="30"/>
      <c r="L47" s="30"/>
      <c r="M47" s="30"/>
      <c r="N47" s="30"/>
      <c r="O47" s="30"/>
      <c r="P47" s="30"/>
      <c r="Q47" s="30"/>
      <c r="R47" s="30"/>
    </row>
    <row r="48" spans="1:24" s="4" customFormat="1">
      <c r="A48" s="29"/>
      <c r="B48" s="29"/>
      <c r="C48" s="31"/>
      <c r="D48" s="87"/>
      <c r="E48" s="31"/>
      <c r="F48" s="30"/>
      <c r="G48" s="30"/>
      <c r="H48" s="30"/>
      <c r="I48" s="30"/>
      <c r="J48" s="30"/>
      <c r="K48" s="30"/>
      <c r="L48" s="30"/>
      <c r="M48" s="30"/>
      <c r="N48" s="30"/>
      <c r="O48" s="30"/>
      <c r="P48" s="30"/>
      <c r="Q48" s="30"/>
      <c r="R48" s="30"/>
    </row>
    <row r="49" spans="1:21" s="4" customFormat="1">
      <c r="A49" s="29"/>
      <c r="B49" s="29"/>
      <c r="C49" s="31"/>
      <c r="D49" s="87"/>
      <c r="E49" s="31"/>
      <c r="F49" s="30"/>
      <c r="G49" s="30"/>
      <c r="H49" s="30"/>
      <c r="I49" s="30"/>
      <c r="J49" s="30"/>
      <c r="K49" s="30"/>
      <c r="L49" s="30"/>
      <c r="M49" s="30"/>
      <c r="N49" s="30"/>
      <c r="O49" s="30"/>
      <c r="P49" s="30"/>
      <c r="Q49" s="30"/>
      <c r="R49" s="30"/>
    </row>
    <row r="50" spans="1:21" s="4" customFormat="1">
      <c r="A50" s="29"/>
      <c r="B50" s="29"/>
      <c r="C50" s="31"/>
      <c r="D50" s="87"/>
      <c r="E50" s="31"/>
      <c r="F50" s="30"/>
      <c r="G50" s="30"/>
      <c r="H50" s="30"/>
      <c r="I50" s="30"/>
      <c r="J50" s="30"/>
      <c r="K50" s="30"/>
      <c r="L50" s="30"/>
      <c r="M50" s="30"/>
      <c r="N50" s="30"/>
      <c r="O50" s="30"/>
      <c r="P50" s="30"/>
      <c r="Q50" s="30"/>
      <c r="R50" s="30"/>
    </row>
    <row r="51" spans="1:21" s="4" customFormat="1">
      <c r="A51" s="29"/>
      <c r="B51" s="29"/>
      <c r="C51" s="31"/>
      <c r="D51" s="87"/>
      <c r="E51" s="31"/>
      <c r="F51" s="30"/>
      <c r="G51" s="30"/>
      <c r="H51" s="30"/>
      <c r="I51" s="30"/>
      <c r="J51" s="30"/>
      <c r="K51" s="30"/>
      <c r="L51" s="30"/>
      <c r="M51" s="30"/>
      <c r="N51" s="30"/>
      <c r="O51" s="30"/>
      <c r="P51" s="30"/>
      <c r="Q51" s="30"/>
      <c r="R51" s="30"/>
    </row>
    <row r="52" spans="1:21" s="4" customFormat="1">
      <c r="A52" s="29"/>
      <c r="B52" s="29"/>
      <c r="C52" s="31"/>
      <c r="D52" s="87"/>
      <c r="E52" s="31"/>
      <c r="F52" s="30"/>
      <c r="G52" s="30"/>
      <c r="H52" s="30"/>
      <c r="I52" s="30"/>
      <c r="J52" s="30"/>
      <c r="K52" s="30"/>
      <c r="L52" s="30"/>
      <c r="M52" s="30"/>
      <c r="N52" s="30"/>
      <c r="O52" s="30"/>
      <c r="P52" s="30"/>
      <c r="Q52" s="30"/>
      <c r="R52" s="30"/>
    </row>
    <row r="53" spans="1:21" s="4" customFormat="1">
      <c r="A53" s="29"/>
      <c r="B53" s="29"/>
      <c r="C53" s="31"/>
      <c r="D53" s="87"/>
      <c r="E53" s="31"/>
      <c r="F53" s="30"/>
      <c r="G53" s="30"/>
      <c r="H53" s="30"/>
      <c r="I53" s="30"/>
      <c r="J53" s="30"/>
      <c r="K53" s="30"/>
      <c r="L53" s="30"/>
      <c r="M53" s="30"/>
      <c r="N53" s="30"/>
      <c r="O53" s="30"/>
      <c r="P53" s="30"/>
      <c r="Q53" s="30"/>
      <c r="R53" s="30"/>
    </row>
    <row r="54" spans="1:21" s="4" customFormat="1">
      <c r="A54" s="29"/>
      <c r="B54" s="29"/>
      <c r="C54" s="31"/>
      <c r="D54" s="87"/>
      <c r="E54" s="31"/>
      <c r="F54" s="30"/>
      <c r="G54" s="30"/>
      <c r="H54" s="30"/>
      <c r="I54" s="30"/>
      <c r="J54" s="30"/>
      <c r="K54" s="30"/>
      <c r="L54" s="30"/>
      <c r="M54" s="30"/>
      <c r="N54" s="30"/>
      <c r="O54" s="30"/>
      <c r="P54" s="30"/>
      <c r="Q54" s="30"/>
      <c r="R54" s="30"/>
    </row>
    <row r="55" spans="1:21" s="4" customFormat="1">
      <c r="A55" s="2"/>
      <c r="B55" s="5"/>
      <c r="C55" s="5"/>
      <c r="D55" s="5"/>
      <c r="E55" s="5"/>
      <c r="F55" s="28"/>
      <c r="G55" s="21"/>
      <c r="H55" s="21"/>
      <c r="I55" s="21"/>
      <c r="J55" s="21"/>
      <c r="K55" s="21"/>
      <c r="L55" s="21"/>
      <c r="M55" s="21"/>
      <c r="N55" s="21"/>
      <c r="O55" s="21"/>
      <c r="P55" s="26"/>
      <c r="Q55" s="26"/>
      <c r="R55" s="30"/>
      <c r="U55" s="460"/>
    </row>
    <row r="56" spans="1:21">
      <c r="F56" s="28"/>
      <c r="G56" s="21"/>
      <c r="H56" s="21"/>
      <c r="I56" s="21"/>
      <c r="J56" s="21"/>
      <c r="K56" s="21"/>
      <c r="L56" s="21"/>
      <c r="M56" s="21"/>
      <c r="N56" s="21"/>
      <c r="O56" s="21"/>
      <c r="P56" s="26"/>
      <c r="Q56" s="26"/>
      <c r="R56" s="28"/>
      <c r="U56" s="100"/>
    </row>
    <row r="57" spans="1:21">
      <c r="A57" s="53"/>
      <c r="B57" s="55"/>
      <c r="D57" s="55"/>
      <c r="F57" s="28"/>
      <c r="G57" s="21"/>
      <c r="H57" s="21"/>
      <c r="I57" s="21"/>
      <c r="J57" s="21"/>
      <c r="K57" s="21"/>
      <c r="L57" s="21"/>
      <c r="M57" s="21"/>
      <c r="N57" s="21"/>
      <c r="O57" s="21"/>
      <c r="P57" s="26"/>
      <c r="Q57" s="26"/>
      <c r="R57" s="28"/>
    </row>
    <row r="58" spans="1:21">
      <c r="F58" s="28"/>
      <c r="G58" s="21"/>
      <c r="H58" s="21"/>
      <c r="I58" s="21"/>
      <c r="J58" s="21"/>
      <c r="K58" s="21"/>
      <c r="L58" s="21"/>
      <c r="M58" s="21"/>
      <c r="N58" s="21"/>
      <c r="O58" s="21"/>
      <c r="P58" s="26"/>
      <c r="Q58" s="26"/>
      <c r="R58" s="28"/>
    </row>
    <row r="59" spans="1:21">
      <c r="F59" s="28"/>
      <c r="G59" s="21"/>
      <c r="H59" s="21"/>
      <c r="I59" s="21"/>
      <c r="J59" s="21"/>
      <c r="K59" s="21"/>
      <c r="L59" s="21"/>
      <c r="M59" s="21"/>
      <c r="N59" s="21"/>
      <c r="O59" s="21"/>
      <c r="P59" s="26"/>
      <c r="Q59" s="26"/>
      <c r="R59" s="28"/>
    </row>
    <row r="60" spans="1:21">
      <c r="F60" s="28"/>
      <c r="G60" s="21"/>
      <c r="H60" s="21"/>
      <c r="I60" s="21"/>
      <c r="J60" s="21"/>
      <c r="K60" s="21"/>
      <c r="L60" s="21"/>
      <c r="M60" s="21"/>
      <c r="N60" s="21"/>
      <c r="O60" s="21"/>
      <c r="P60" s="26"/>
      <c r="Q60" s="26"/>
      <c r="R60" s="28"/>
    </row>
    <row r="61" spans="1:21">
      <c r="F61" s="28"/>
      <c r="G61" s="21"/>
      <c r="H61" s="21"/>
      <c r="I61" s="21"/>
      <c r="J61" s="21"/>
      <c r="K61" s="21"/>
      <c r="L61" s="21"/>
      <c r="M61" s="21"/>
      <c r="N61" s="21"/>
      <c r="O61" s="21"/>
      <c r="P61" s="26"/>
      <c r="Q61" s="26"/>
      <c r="R61" s="28"/>
    </row>
    <row r="62" spans="1:21">
      <c r="F62" s="28"/>
      <c r="G62" s="21"/>
      <c r="H62" s="21"/>
      <c r="I62" s="21"/>
      <c r="J62" s="21"/>
      <c r="K62" s="21"/>
      <c r="L62" s="21"/>
      <c r="M62" s="21"/>
      <c r="N62" s="21"/>
      <c r="O62" s="21"/>
      <c r="P62" s="26"/>
      <c r="Q62" s="26"/>
      <c r="R62" s="28"/>
    </row>
    <row r="63" spans="1:21">
      <c r="F63" s="28"/>
      <c r="G63" s="21"/>
      <c r="H63" s="21"/>
      <c r="I63" s="21"/>
      <c r="J63" s="21"/>
      <c r="K63" s="21"/>
      <c r="L63" s="21"/>
      <c r="M63" s="21"/>
      <c r="N63" s="21"/>
      <c r="O63" s="21"/>
      <c r="P63" s="26"/>
      <c r="Q63" s="26"/>
      <c r="R63" s="28"/>
    </row>
    <row r="64" spans="1:21">
      <c r="F64" s="28"/>
      <c r="G64" s="21"/>
      <c r="H64" s="21"/>
      <c r="I64" s="21"/>
      <c r="J64" s="21"/>
      <c r="K64" s="21"/>
      <c r="L64" s="21"/>
      <c r="M64" s="21"/>
      <c r="N64" s="21"/>
      <c r="O64" s="21"/>
      <c r="P64" s="26"/>
      <c r="Q64" s="26"/>
      <c r="R64" s="28"/>
    </row>
    <row r="65" spans="6:18">
      <c r="F65" s="28"/>
      <c r="G65" s="21"/>
      <c r="H65" s="21"/>
      <c r="I65" s="21"/>
      <c r="J65" s="21"/>
      <c r="K65" s="21"/>
      <c r="L65" s="21"/>
      <c r="M65" s="21"/>
      <c r="N65" s="21"/>
      <c r="O65" s="21"/>
      <c r="P65" s="26"/>
      <c r="Q65" s="26"/>
      <c r="R65" s="28"/>
    </row>
    <row r="66" spans="6:18">
      <c r="F66" s="28"/>
      <c r="G66" s="21"/>
      <c r="H66" s="21"/>
      <c r="I66" s="21"/>
      <c r="J66" s="21"/>
      <c r="K66" s="21"/>
      <c r="L66" s="21"/>
      <c r="M66" s="21"/>
      <c r="N66" s="21"/>
      <c r="O66" s="21"/>
      <c r="P66" s="26"/>
      <c r="Q66" s="26"/>
      <c r="R66" s="28"/>
    </row>
    <row r="67" spans="6:18">
      <c r="F67" s="28"/>
      <c r="G67" s="21"/>
      <c r="H67" s="21"/>
      <c r="I67" s="21"/>
      <c r="J67" s="21"/>
      <c r="K67" s="21"/>
      <c r="L67" s="21"/>
      <c r="M67" s="21"/>
      <c r="N67" s="21"/>
      <c r="O67" s="21"/>
      <c r="P67" s="26"/>
      <c r="Q67" s="26"/>
      <c r="R67" s="28"/>
    </row>
    <row r="68" spans="6:18">
      <c r="F68" s="28"/>
      <c r="G68" s="21"/>
      <c r="H68" s="21"/>
      <c r="I68" s="21"/>
      <c r="J68" s="21"/>
      <c r="K68" s="21"/>
      <c r="L68" s="21"/>
      <c r="M68" s="21"/>
      <c r="N68" s="21"/>
      <c r="O68" s="21"/>
      <c r="P68" s="26"/>
      <c r="Q68" s="26"/>
      <c r="R68" s="28"/>
    </row>
    <row r="69" spans="6:18">
      <c r="F69" s="28"/>
      <c r="G69" s="21"/>
      <c r="H69" s="21"/>
      <c r="I69" s="21"/>
      <c r="J69" s="21"/>
      <c r="K69" s="21"/>
      <c r="L69" s="21"/>
      <c r="M69" s="21"/>
      <c r="N69" s="21"/>
      <c r="O69" s="21"/>
      <c r="P69" s="26"/>
      <c r="Q69" s="26"/>
      <c r="R69" s="28"/>
    </row>
    <row r="70" spans="6:18">
      <c r="G70" s="21"/>
      <c r="H70" s="21"/>
      <c r="I70" s="21"/>
      <c r="J70" s="21"/>
      <c r="K70" s="21"/>
      <c r="L70" s="21"/>
      <c r="M70" s="21"/>
      <c r="N70" s="21"/>
      <c r="O70" s="21"/>
      <c r="P70" s="26"/>
      <c r="Q70" s="26"/>
      <c r="R70" s="28"/>
    </row>
    <row r="71" spans="6:18">
      <c r="F71" s="28"/>
      <c r="G71" s="21"/>
      <c r="H71" s="21"/>
      <c r="I71" s="21"/>
      <c r="J71" s="21"/>
      <c r="K71" s="21"/>
      <c r="L71" s="21"/>
      <c r="M71" s="21"/>
      <c r="N71" s="21"/>
      <c r="O71" s="21"/>
      <c r="P71" s="26"/>
      <c r="Q71" s="26"/>
      <c r="R71" s="28"/>
    </row>
    <row r="72" spans="6:18">
      <c r="F72" s="28"/>
      <c r="G72" s="21"/>
      <c r="H72" s="21"/>
      <c r="I72" s="21"/>
      <c r="J72" s="21"/>
      <c r="K72" s="21"/>
      <c r="L72" s="21"/>
      <c r="M72" s="21"/>
      <c r="N72" s="21"/>
      <c r="O72" s="21"/>
      <c r="P72" s="26"/>
      <c r="Q72" s="26"/>
      <c r="R72" s="28"/>
    </row>
    <row r="73" spans="6:18">
      <c r="F73" s="28"/>
      <c r="G73" s="21"/>
      <c r="H73" s="21"/>
      <c r="I73" s="21"/>
      <c r="J73" s="21"/>
      <c r="K73" s="21"/>
      <c r="L73" s="21"/>
      <c r="M73" s="21"/>
      <c r="N73" s="21"/>
      <c r="O73" s="21"/>
      <c r="P73" s="26"/>
      <c r="Q73" s="26"/>
      <c r="R73" s="28"/>
    </row>
    <row r="74" spans="6:18">
      <c r="F74" s="28"/>
      <c r="G74" s="21"/>
      <c r="H74" s="21"/>
      <c r="I74" s="21"/>
      <c r="J74" s="21"/>
      <c r="K74" s="21"/>
      <c r="L74" s="21"/>
      <c r="M74" s="21"/>
      <c r="N74" s="21"/>
      <c r="O74" s="21"/>
      <c r="P74" s="26"/>
      <c r="Q74" s="26"/>
      <c r="R74" s="28"/>
    </row>
    <row r="75" spans="6:18">
      <c r="F75" s="20"/>
      <c r="H75" s="20"/>
      <c r="I75" s="20"/>
      <c r="J75" s="20"/>
      <c r="K75" s="20"/>
      <c r="L75" s="20"/>
      <c r="M75" s="20"/>
      <c r="N75" s="20"/>
      <c r="O75" s="20"/>
      <c r="P75" s="98"/>
      <c r="Q75" s="98"/>
      <c r="R75" s="28"/>
    </row>
    <row r="76" spans="6:18">
      <c r="F76" s="20"/>
      <c r="H76" s="20"/>
      <c r="I76" s="20"/>
      <c r="J76" s="20"/>
      <c r="K76" s="20"/>
      <c r="L76" s="20"/>
      <c r="M76" s="20"/>
      <c r="N76" s="20"/>
      <c r="O76" s="20"/>
      <c r="P76" s="98"/>
      <c r="Q76" s="98"/>
    </row>
  </sheetData>
  <mergeCells count="14">
    <mergeCell ref="H40:Q40"/>
    <mergeCell ref="A3:P3"/>
    <mergeCell ref="A4:Q4"/>
    <mergeCell ref="H38:Q38"/>
    <mergeCell ref="F6:H6"/>
    <mergeCell ref="F7:H7"/>
    <mergeCell ref="H39:Q39"/>
    <mergeCell ref="M6:N6"/>
    <mergeCell ref="M7:N7"/>
    <mergeCell ref="B38:F38"/>
    <mergeCell ref="B40:F40"/>
    <mergeCell ref="B39:F39"/>
    <mergeCell ref="J6:L6"/>
    <mergeCell ref="J7:L7"/>
  </mergeCells>
  <phoneticPr fontId="0" type="noConversion"/>
  <printOptions horizontalCentered="1"/>
  <pageMargins left="0.5" right="0.25" top="0.393700787" bottom="0.47244094488188998" header="0.31496062992126" footer="0.23622047244094499"/>
  <pageSetup paperSize="9" scale="72" orientation="portrait" r:id="rId1"/>
  <headerFooter alignWithMargins="0"/>
  <drawing r:id="rId2"/>
  <legacyDrawing r:id="rId3"/>
  <oleObjects>
    <mc:AlternateContent xmlns:mc="http://schemas.openxmlformats.org/markup-compatibility/2006">
      <mc:Choice Requires="x14">
        <oleObject progId="MSGraph.Chart.8" shapeId="1036" r:id="rId4">
          <objectPr defaultSize="0" r:id="rId5">
            <anchor moveWithCells="1" sizeWithCells="1">
              <from>
                <xdr:col>0</xdr:col>
                <xdr:colOff>76200</xdr:colOff>
                <xdr:row>42</xdr:row>
                <xdr:rowOff>95250</xdr:rowOff>
              </from>
              <to>
                <xdr:col>9</xdr:col>
                <xdr:colOff>171450</xdr:colOff>
                <xdr:row>62</xdr:row>
                <xdr:rowOff>28575</xdr:rowOff>
              </to>
            </anchor>
          </objectPr>
        </oleObject>
      </mc:Choice>
      <mc:Fallback>
        <oleObject progId="MSGraph.Chart.8" shapeId="1036" r:id="rId4"/>
      </mc:Fallback>
    </mc:AlternateContent>
    <mc:AlternateContent xmlns:mc="http://schemas.openxmlformats.org/markup-compatibility/2006">
      <mc:Choice Requires="x14">
        <oleObject progId="MSGraph.Chart.8" shapeId="1037" r:id="rId6">
          <objectPr defaultSize="0" autoPict="0" r:id="rId7">
            <anchor moveWithCells="1" sizeWithCells="1">
              <from>
                <xdr:col>5</xdr:col>
                <xdr:colOff>733425</xdr:colOff>
                <xdr:row>42</xdr:row>
                <xdr:rowOff>142875</xdr:rowOff>
              </from>
              <to>
                <xdr:col>22</xdr:col>
                <xdr:colOff>485775</xdr:colOff>
                <xdr:row>62</xdr:row>
                <xdr:rowOff>19050</xdr:rowOff>
              </to>
            </anchor>
          </objectPr>
        </oleObject>
      </mc:Choice>
      <mc:Fallback>
        <oleObject progId="MSGraph.Chart.8" shapeId="1037"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BD93"/>
  <sheetViews>
    <sheetView topLeftCell="A16" zoomScaleNormal="100" workbookViewId="0">
      <selection activeCell="AN14" sqref="AN14"/>
    </sheetView>
  </sheetViews>
  <sheetFormatPr defaultColWidth="11.7109375" defaultRowHeight="12.75"/>
  <cols>
    <col min="1" max="1" width="2.5703125" customWidth="1"/>
    <col min="2" max="2" width="2.7109375" customWidth="1"/>
    <col min="3" max="3" width="46.140625" customWidth="1"/>
    <col min="4" max="4" width="1.5703125" customWidth="1"/>
    <col min="5" max="5" width="5.7109375" style="92" customWidth="1"/>
    <col min="6" max="6" width="1.5703125" customWidth="1"/>
    <col min="7" max="7" width="12.28515625" customWidth="1"/>
    <col min="8" max="8" width="1.140625" style="47" customWidth="1"/>
    <col min="9" max="9" width="12.28515625" style="47" customWidth="1"/>
    <col min="10" max="10" width="1.140625" style="47" customWidth="1"/>
    <col min="11" max="11" width="12.28515625" style="47" customWidth="1"/>
    <col min="12" max="12" width="1.140625" style="287" customWidth="1"/>
    <col min="13" max="13" width="12.28515625" style="287" customWidth="1"/>
    <col min="14" max="14" width="1.140625" style="287" customWidth="1"/>
    <col min="15" max="15" width="12.28515625" style="287" customWidth="1"/>
    <col min="16" max="16" width="2.140625" style="287" hidden="1" customWidth="1"/>
    <col min="17" max="17" width="1" style="67" hidden="1" customWidth="1"/>
    <col min="18" max="18" width="1.140625" style="67" hidden="1" customWidth="1"/>
    <col min="19" max="19" width="1.28515625" style="80" hidden="1" customWidth="1"/>
    <col min="20" max="20" width="1.85546875" style="80" hidden="1" customWidth="1"/>
    <col min="21" max="21" width="1.5703125" style="427" hidden="1" customWidth="1"/>
    <col min="22" max="22" width="1.42578125" style="80" hidden="1" customWidth="1"/>
    <col min="23" max="23" width="1.5703125" style="80" hidden="1" customWidth="1"/>
    <col min="24" max="24" width="1.7109375" style="80" hidden="1" customWidth="1"/>
    <col min="25" max="25" width="2.140625" style="80" hidden="1" customWidth="1"/>
    <col min="26" max="26" width="1.5703125" style="80" hidden="1" customWidth="1"/>
    <col min="27" max="27" width="1.85546875" style="80" hidden="1" customWidth="1"/>
    <col min="28" max="28" width="2.28515625" style="80" hidden="1" customWidth="1"/>
    <col min="29" max="29" width="1.5703125" style="80" hidden="1" customWidth="1"/>
    <col min="30" max="30" width="1.28515625" style="80" hidden="1" customWidth="1"/>
    <col min="31" max="31" width="2" style="80" hidden="1" customWidth="1"/>
    <col min="32" max="32" width="2.140625" style="80" hidden="1" customWidth="1"/>
    <col min="33" max="34" width="2.42578125" style="80" hidden="1" customWidth="1"/>
    <col min="35" max="35" width="3.140625" style="80" hidden="1" customWidth="1"/>
    <col min="36" max="37" width="3" style="80" hidden="1" customWidth="1"/>
    <col min="38" max="38" width="3.5703125" style="80" hidden="1" customWidth="1"/>
    <col min="39" max="56" width="11.7109375" style="80"/>
  </cols>
  <sheetData>
    <row r="3" spans="1:56" ht="18.75">
      <c r="A3" s="489" t="s">
        <v>44</v>
      </c>
      <c r="B3" s="489"/>
      <c r="C3" s="489"/>
      <c r="D3" s="489"/>
      <c r="E3" s="489"/>
      <c r="F3" s="489"/>
      <c r="G3" s="489"/>
      <c r="H3" s="489"/>
      <c r="I3" s="489"/>
      <c r="J3" s="489"/>
      <c r="K3" s="489"/>
      <c r="L3" s="489"/>
      <c r="M3" s="489"/>
      <c r="N3" s="489"/>
      <c r="O3" s="489"/>
      <c r="P3" s="489"/>
      <c r="Q3" s="489"/>
      <c r="R3" s="382"/>
      <c r="S3" s="382"/>
      <c r="T3" s="382"/>
      <c r="U3" s="426"/>
    </row>
    <row r="4" spans="1:56" ht="18.75">
      <c r="A4" s="489" t="s">
        <v>289</v>
      </c>
      <c r="B4" s="489"/>
      <c r="C4" s="489"/>
      <c r="D4" s="489"/>
      <c r="E4" s="489"/>
      <c r="F4" s="489"/>
      <c r="G4" s="489"/>
      <c r="H4" s="489"/>
      <c r="I4" s="489"/>
      <c r="J4" s="489"/>
      <c r="K4" s="489"/>
      <c r="L4" s="489"/>
      <c r="M4" s="489"/>
      <c r="N4" s="489"/>
      <c r="O4" s="489"/>
      <c r="P4" s="489"/>
      <c r="Q4" s="489"/>
      <c r="R4" s="382"/>
      <c r="S4" s="382"/>
      <c r="T4" s="382"/>
      <c r="U4" s="426"/>
    </row>
    <row r="5" spans="1:56" ht="13.5" thickBot="1">
      <c r="A5" s="74"/>
      <c r="B5" s="74"/>
      <c r="C5" s="74"/>
      <c r="D5" s="74"/>
      <c r="E5" s="74"/>
      <c r="F5" s="74"/>
      <c r="G5" s="74"/>
      <c r="H5" s="40"/>
      <c r="I5" s="40"/>
      <c r="J5" s="40"/>
      <c r="K5" s="40"/>
      <c r="L5" s="282"/>
      <c r="M5" s="282"/>
      <c r="N5" s="282"/>
      <c r="O5" s="282"/>
      <c r="P5" s="285"/>
      <c r="Q5" s="35"/>
      <c r="R5" s="35"/>
      <c r="S5" s="12"/>
      <c r="T5" s="12"/>
    </row>
    <row r="6" spans="1:56" ht="13.15" customHeight="1">
      <c r="A6" s="8"/>
      <c r="B6" s="8"/>
      <c r="C6" s="8"/>
      <c r="D6" s="8"/>
      <c r="E6" s="8"/>
      <c r="F6" s="8"/>
      <c r="G6" s="491" t="s">
        <v>7</v>
      </c>
      <c r="H6" s="491"/>
      <c r="I6" s="491"/>
      <c r="J6" s="474"/>
      <c r="K6" s="491" t="s">
        <v>310</v>
      </c>
      <c r="L6" s="491"/>
      <c r="M6" s="491"/>
      <c r="N6" s="474"/>
      <c r="O6" s="479" t="str">
        <f>IS!M6</f>
        <v>Year ended</v>
      </c>
      <c r="P6" s="393"/>
      <c r="Q6" s="116"/>
      <c r="R6" s="116"/>
      <c r="S6" s="302"/>
      <c r="T6" s="371"/>
      <c r="V6" s="116"/>
    </row>
    <row r="7" spans="1:56">
      <c r="A7" s="8"/>
      <c r="C7" s="8"/>
      <c r="D7" s="8"/>
      <c r="E7" s="8"/>
      <c r="F7" s="8"/>
      <c r="G7" s="492" t="str">
        <f>IS!F7</f>
        <v>September 30,</v>
      </c>
      <c r="H7" s="492"/>
      <c r="I7" s="492"/>
      <c r="J7" s="474"/>
      <c r="K7" s="492" t="str">
        <f>IS!J7</f>
        <v>September 30,</v>
      </c>
      <c r="L7" s="492"/>
      <c r="M7" s="492"/>
      <c r="N7" s="474"/>
      <c r="O7" s="475" t="str">
        <f>IS!M7</f>
        <v>December 31,</v>
      </c>
      <c r="P7" s="394"/>
      <c r="Q7" s="116"/>
      <c r="R7" s="116"/>
      <c r="S7" s="283"/>
      <c r="T7" s="371"/>
      <c r="V7" s="111"/>
    </row>
    <row r="8" spans="1:56" s="11" customFormat="1" ht="13.5" thickBot="1">
      <c r="A8" s="359" t="s">
        <v>173</v>
      </c>
      <c r="C8" s="74"/>
      <c r="D8" s="408"/>
      <c r="E8" s="74" t="s">
        <v>50</v>
      </c>
      <c r="F8" s="381"/>
      <c r="G8" s="358">
        <f>IS!$F$8</f>
        <v>2014</v>
      </c>
      <c r="H8" s="413"/>
      <c r="I8" s="74">
        <f>IS!$H$8</f>
        <v>2013</v>
      </c>
      <c r="J8" s="474"/>
      <c r="K8" s="358">
        <f>IS!$F$8</f>
        <v>2014</v>
      </c>
      <c r="L8" s="474"/>
      <c r="M8" s="74">
        <f>IS!$H$8</f>
        <v>2013</v>
      </c>
      <c r="N8" s="474"/>
      <c r="O8" s="74">
        <f>IS!$H$8</f>
        <v>2013</v>
      </c>
      <c r="P8" s="394"/>
      <c r="Q8" s="44"/>
      <c r="R8" s="44"/>
      <c r="S8" s="283"/>
      <c r="T8" s="371"/>
      <c r="U8" s="427"/>
      <c r="V8" s="371"/>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row>
    <row r="9" spans="1:56" ht="12.75" customHeight="1">
      <c r="A9" s="25" t="s">
        <v>0</v>
      </c>
      <c r="B9" s="1" t="s">
        <v>0</v>
      </c>
      <c r="C9" s="1"/>
      <c r="D9" s="13"/>
      <c r="E9" s="1"/>
      <c r="F9" s="13"/>
      <c r="G9" s="101"/>
      <c r="H9" s="34"/>
      <c r="I9" s="437"/>
      <c r="J9" s="437"/>
      <c r="K9" s="101"/>
      <c r="L9" s="34"/>
      <c r="M9" s="437"/>
      <c r="N9" s="437"/>
      <c r="O9" s="437"/>
      <c r="P9" s="101"/>
    </row>
    <row r="10" spans="1:56" ht="3" customHeight="1">
      <c r="A10" s="25"/>
      <c r="B10" s="1"/>
      <c r="C10" s="1"/>
      <c r="D10" s="13"/>
      <c r="E10" s="1"/>
      <c r="F10" s="13"/>
      <c r="G10" s="101"/>
      <c r="H10" s="34"/>
      <c r="I10" s="34"/>
      <c r="J10" s="34"/>
      <c r="K10" s="101"/>
      <c r="L10" s="34"/>
      <c r="M10" s="34"/>
      <c r="N10" s="34"/>
      <c r="O10" s="101"/>
      <c r="P10" s="101"/>
    </row>
    <row r="11" spans="1:56">
      <c r="A11" s="75" t="s">
        <v>148</v>
      </c>
      <c r="B11" s="19"/>
      <c r="C11" s="6"/>
      <c r="D11" s="7"/>
      <c r="E11" s="85"/>
      <c r="F11" s="7"/>
      <c r="G11" s="323">
        <f>IS!F25</f>
        <v>8.4439999999999955</v>
      </c>
      <c r="H11" s="327"/>
      <c r="I11" s="324">
        <f>IS!H25</f>
        <v>74.2</v>
      </c>
      <c r="J11" s="326"/>
      <c r="K11" s="323">
        <f>IS!J25</f>
        <v>42.681999999999995</v>
      </c>
      <c r="L11" s="327"/>
      <c r="M11" s="324">
        <f>IS!L25</f>
        <v>208.19999999999996</v>
      </c>
      <c r="N11" s="326"/>
      <c r="O11" s="324">
        <f>IS!N25</f>
        <v>238.29999999999993</v>
      </c>
      <c r="P11" s="326"/>
      <c r="Q11" s="326"/>
      <c r="R11" s="326"/>
      <c r="S11" s="279"/>
      <c r="T11" s="354"/>
      <c r="V11" s="23"/>
    </row>
    <row r="12" spans="1:56">
      <c r="A12" s="7" t="s">
        <v>181</v>
      </c>
      <c r="B12" s="12"/>
      <c r="C12" s="7"/>
      <c r="D12" s="3"/>
      <c r="E12" s="85"/>
      <c r="F12" s="3"/>
      <c r="G12" s="329" t="s">
        <v>1</v>
      </c>
      <c r="H12" s="327"/>
      <c r="I12" s="314" t="s">
        <v>1</v>
      </c>
      <c r="J12" s="314"/>
      <c r="K12" s="329" t="s">
        <v>1</v>
      </c>
      <c r="L12" s="327"/>
      <c r="M12" s="314" t="s">
        <v>1</v>
      </c>
      <c r="N12" s="326"/>
      <c r="O12" s="314"/>
      <c r="P12" s="326"/>
      <c r="Q12" s="326"/>
      <c r="R12" s="326"/>
      <c r="S12" s="113"/>
      <c r="T12" s="97"/>
      <c r="V12" s="10"/>
    </row>
    <row r="13" spans="1:56">
      <c r="A13" s="35"/>
      <c r="B13" s="35" t="s">
        <v>170</v>
      </c>
      <c r="C13" s="2"/>
      <c r="D13" s="2"/>
      <c r="E13" s="409"/>
      <c r="F13" s="2"/>
      <c r="G13" s="333">
        <v>0</v>
      </c>
      <c r="H13" s="314"/>
      <c r="I13" s="334">
        <v>0</v>
      </c>
      <c r="J13" s="334"/>
      <c r="K13" s="333">
        <v>-7.1</v>
      </c>
      <c r="L13" s="314"/>
      <c r="M13" s="334">
        <v>0</v>
      </c>
      <c r="N13" s="327"/>
      <c r="O13" s="334">
        <v>-12.2</v>
      </c>
      <c r="P13" s="327"/>
      <c r="V13" s="321"/>
    </row>
    <row r="14" spans="1:56">
      <c r="A14" s="35"/>
      <c r="B14" s="35" t="s">
        <v>178</v>
      </c>
      <c r="C14" s="2"/>
      <c r="D14" s="3"/>
      <c r="E14" s="85"/>
      <c r="F14" s="3"/>
      <c r="G14" s="329">
        <v>0</v>
      </c>
      <c r="H14" s="327"/>
      <c r="I14" s="314">
        <v>0</v>
      </c>
      <c r="J14" s="314"/>
      <c r="K14" s="329">
        <v>1.2</v>
      </c>
      <c r="L14" s="327"/>
      <c r="M14" s="314">
        <v>0</v>
      </c>
      <c r="N14" s="326"/>
      <c r="O14" s="314">
        <v>2.5</v>
      </c>
      <c r="P14" s="326"/>
      <c r="Q14" s="326"/>
      <c r="R14" s="326"/>
      <c r="S14" s="113"/>
      <c r="T14" s="97"/>
      <c r="V14" s="10"/>
    </row>
    <row r="15" spans="1:56">
      <c r="A15" s="56"/>
      <c r="B15" s="56" t="s">
        <v>171</v>
      </c>
      <c r="C15" s="37"/>
      <c r="D15" s="7"/>
      <c r="E15" s="85"/>
      <c r="F15" s="7"/>
      <c r="G15" s="335">
        <f>SUM(G13:G14)</f>
        <v>0</v>
      </c>
      <c r="H15" s="327"/>
      <c r="I15" s="463">
        <f>SUM(I13:I14)</f>
        <v>0</v>
      </c>
      <c r="J15" s="326"/>
      <c r="K15" s="335">
        <f>SUM(K13:K14)</f>
        <v>-5.8999999999999995</v>
      </c>
      <c r="L15" s="327"/>
      <c r="M15" s="463">
        <f>SUM(M13:M14)</f>
        <v>0</v>
      </c>
      <c r="N15" s="326"/>
      <c r="O15" s="463">
        <f>SUM(O13:O14)</f>
        <v>-9.6999999999999993</v>
      </c>
      <c r="P15" s="326"/>
      <c r="Q15" s="326"/>
      <c r="R15" s="326"/>
      <c r="S15" s="113"/>
      <c r="T15" s="97"/>
      <c r="V15" s="10"/>
    </row>
    <row r="16" spans="1:56">
      <c r="A16" s="35"/>
      <c r="B16" s="35" t="s">
        <v>45</v>
      </c>
      <c r="C16" s="2"/>
      <c r="D16" s="82"/>
      <c r="E16" s="410" t="s">
        <v>0</v>
      </c>
      <c r="F16" s="82"/>
      <c r="G16" s="325" t="s">
        <v>0</v>
      </c>
      <c r="H16" s="314"/>
      <c r="I16" s="326" t="s">
        <v>0</v>
      </c>
      <c r="J16" s="326"/>
      <c r="K16" s="325" t="s">
        <v>0</v>
      </c>
      <c r="L16" s="314"/>
      <c r="M16" s="326" t="s">
        <v>0</v>
      </c>
      <c r="N16" s="326"/>
      <c r="O16" s="326" t="s">
        <v>0</v>
      </c>
      <c r="P16" s="326"/>
      <c r="Q16" s="326"/>
      <c r="R16" s="326"/>
      <c r="T16" s="59"/>
      <c r="V16" s="320"/>
    </row>
    <row r="17" spans="1:32">
      <c r="A17" s="35"/>
      <c r="B17" s="35"/>
      <c r="C17" s="2" t="s">
        <v>79</v>
      </c>
      <c r="D17" s="82"/>
      <c r="E17" s="410"/>
      <c r="F17" s="82"/>
      <c r="G17" s="325">
        <v>0</v>
      </c>
      <c r="H17" s="314"/>
      <c r="I17" s="326">
        <v>0.9</v>
      </c>
      <c r="J17" s="326"/>
      <c r="K17" s="325">
        <v>0</v>
      </c>
      <c r="L17" s="314"/>
      <c r="M17" s="326">
        <v>0.1</v>
      </c>
      <c r="N17" s="326"/>
      <c r="O17" s="326">
        <v>0.1</v>
      </c>
      <c r="P17" s="326"/>
      <c r="Q17" s="326"/>
      <c r="R17" s="326"/>
      <c r="T17" s="59"/>
      <c r="V17" s="320"/>
    </row>
    <row r="18" spans="1:32" ht="25.5">
      <c r="A18" s="35"/>
      <c r="B18" s="35"/>
      <c r="C18" s="185" t="s">
        <v>236</v>
      </c>
      <c r="D18" s="82"/>
      <c r="E18" s="410"/>
      <c r="F18" s="82"/>
      <c r="G18" s="325">
        <v>0</v>
      </c>
      <c r="H18" s="314"/>
      <c r="I18" s="326">
        <v>2.5</v>
      </c>
      <c r="J18" s="326"/>
      <c r="K18" s="325">
        <v>9.1</v>
      </c>
      <c r="L18" s="314"/>
      <c r="M18" s="326">
        <v>7.3</v>
      </c>
      <c r="N18" s="326"/>
      <c r="O18" s="326">
        <f>7.3+1.5</f>
        <v>8.8000000000000007</v>
      </c>
      <c r="P18" s="326"/>
      <c r="Q18" s="326"/>
      <c r="R18" s="326"/>
      <c r="T18" s="59"/>
      <c r="V18" s="320"/>
    </row>
    <row r="19" spans="1:32">
      <c r="A19" s="35"/>
      <c r="B19" s="35" t="s">
        <v>46</v>
      </c>
      <c r="C19" s="2"/>
      <c r="D19" s="2"/>
      <c r="E19" s="88"/>
      <c r="F19" s="66"/>
      <c r="G19" s="325">
        <v>0</v>
      </c>
      <c r="H19" s="326"/>
      <c r="I19" s="326">
        <v>-1</v>
      </c>
      <c r="J19" s="326"/>
      <c r="K19" s="325">
        <v>-2.5</v>
      </c>
      <c r="L19" s="326"/>
      <c r="M19" s="326">
        <v>-2.1</v>
      </c>
      <c r="N19" s="326"/>
      <c r="O19" s="326">
        <f>-2.1-0.5</f>
        <v>-2.6</v>
      </c>
      <c r="P19" s="326"/>
      <c r="Q19" s="326"/>
      <c r="R19" s="326"/>
      <c r="T19" s="59"/>
      <c r="V19" s="320"/>
    </row>
    <row r="20" spans="1:32">
      <c r="A20" s="35"/>
      <c r="B20" s="35" t="s">
        <v>187</v>
      </c>
      <c r="C20" s="2"/>
      <c r="D20" s="82"/>
      <c r="E20" s="410" t="s">
        <v>0</v>
      </c>
      <c r="F20" s="82"/>
      <c r="G20" s="325" t="s">
        <v>0</v>
      </c>
      <c r="H20" s="314"/>
      <c r="I20" s="326" t="s">
        <v>0</v>
      </c>
      <c r="J20" s="326"/>
      <c r="K20" s="325" t="s">
        <v>0</v>
      </c>
      <c r="L20" s="314"/>
      <c r="M20" s="326" t="s">
        <v>0</v>
      </c>
      <c r="N20" s="326"/>
      <c r="O20" s="326" t="s">
        <v>0</v>
      </c>
      <c r="P20" s="326"/>
      <c r="Q20" s="314"/>
      <c r="R20" s="326"/>
      <c r="T20" s="59"/>
      <c r="V20" s="320"/>
    </row>
    <row r="21" spans="1:32">
      <c r="A21" s="35"/>
      <c r="B21" s="35"/>
      <c r="C21" s="137" t="s">
        <v>79</v>
      </c>
      <c r="D21" s="82"/>
      <c r="E21" s="410"/>
      <c r="F21" s="82"/>
      <c r="G21" s="325">
        <v>0.2</v>
      </c>
      <c r="H21" s="314"/>
      <c r="I21" s="326">
        <v>0.7</v>
      </c>
      <c r="J21" s="326"/>
      <c r="K21" s="325">
        <v>0.1</v>
      </c>
      <c r="L21" s="314"/>
      <c r="M21" s="326">
        <v>0.1</v>
      </c>
      <c r="N21" s="326"/>
      <c r="O21" s="326">
        <v>-0.6</v>
      </c>
      <c r="P21" s="326"/>
      <c r="Q21" s="314"/>
      <c r="R21" s="326"/>
      <c r="T21" s="59"/>
      <c r="V21" s="320"/>
    </row>
    <row r="22" spans="1:32" ht="25.5">
      <c r="A22" s="35"/>
      <c r="B22" s="35"/>
      <c r="C22" s="185" t="s">
        <v>236</v>
      </c>
      <c r="D22" s="82"/>
      <c r="E22" s="410"/>
      <c r="F22" s="82"/>
      <c r="G22" s="325">
        <v>0</v>
      </c>
      <c r="H22" s="314"/>
      <c r="I22" s="326">
        <v>0</v>
      </c>
      <c r="J22" s="326"/>
      <c r="K22" s="325">
        <v>0</v>
      </c>
      <c r="L22" s="314"/>
      <c r="M22" s="326">
        <v>0.8</v>
      </c>
      <c r="N22" s="326"/>
      <c r="O22" s="326">
        <v>1.4</v>
      </c>
      <c r="P22" s="326"/>
      <c r="Q22" s="314"/>
      <c r="R22" s="326"/>
      <c r="T22" s="59"/>
      <c r="V22" s="320"/>
    </row>
    <row r="23" spans="1:32">
      <c r="A23" s="35"/>
      <c r="B23" s="35" t="s">
        <v>131</v>
      </c>
      <c r="C23" s="2"/>
      <c r="D23" s="82"/>
      <c r="E23" s="410"/>
      <c r="F23" s="82"/>
      <c r="G23" s="325">
        <v>-0.1</v>
      </c>
      <c r="H23" s="314"/>
      <c r="I23" s="326">
        <v>-0.8</v>
      </c>
      <c r="J23" s="326"/>
      <c r="K23" s="325">
        <v>-0.7</v>
      </c>
      <c r="L23" s="314"/>
      <c r="M23" s="326">
        <v>-0.1</v>
      </c>
      <c r="N23" s="326"/>
      <c r="O23" s="326">
        <v>0.6</v>
      </c>
      <c r="P23" s="326"/>
      <c r="Q23" s="314"/>
      <c r="R23" s="326"/>
      <c r="T23" s="59"/>
      <c r="V23" s="320"/>
    </row>
    <row r="24" spans="1:32" s="80" customFormat="1">
      <c r="A24" s="38"/>
      <c r="B24" s="38" t="s">
        <v>47</v>
      </c>
      <c r="C24" s="19"/>
      <c r="D24" s="66"/>
      <c r="E24" s="88"/>
      <c r="F24" s="66"/>
      <c r="G24" s="323">
        <v>0.4</v>
      </c>
      <c r="H24" s="326"/>
      <c r="I24" s="324">
        <v>0.1</v>
      </c>
      <c r="J24" s="326"/>
      <c r="K24" s="323">
        <v>0.5</v>
      </c>
      <c r="L24" s="326"/>
      <c r="M24" s="324">
        <v>-0.2</v>
      </c>
      <c r="N24" s="326"/>
      <c r="O24" s="324">
        <v>-0.1</v>
      </c>
      <c r="P24" s="326"/>
      <c r="Q24" s="326"/>
      <c r="R24" s="326"/>
      <c r="T24" s="59"/>
      <c r="U24" s="427"/>
      <c r="V24" s="320"/>
    </row>
    <row r="25" spans="1:32">
      <c r="A25" s="35"/>
      <c r="B25" s="35" t="s">
        <v>189</v>
      </c>
      <c r="C25" s="12"/>
      <c r="D25" s="66"/>
      <c r="E25" s="88"/>
      <c r="F25" s="82"/>
      <c r="G25" s="325"/>
      <c r="H25" s="326"/>
      <c r="I25" s="326"/>
      <c r="J25" s="326"/>
      <c r="K25" s="325"/>
      <c r="L25" s="326"/>
      <c r="M25" s="326"/>
      <c r="N25" s="326"/>
      <c r="O25" s="326"/>
      <c r="P25" s="326"/>
      <c r="Q25" s="314"/>
      <c r="R25" s="326"/>
      <c r="T25" s="59"/>
      <c r="V25" s="320"/>
    </row>
    <row r="26" spans="1:32">
      <c r="A26" s="38"/>
      <c r="B26" s="38" t="s">
        <v>188</v>
      </c>
      <c r="C26" s="19"/>
      <c r="D26" s="82"/>
      <c r="E26" s="88"/>
      <c r="F26" s="82"/>
      <c r="G26" s="323">
        <f>SUM(G17:G25)</f>
        <v>0.5</v>
      </c>
      <c r="H26" s="314"/>
      <c r="I26" s="324">
        <f>SUM(I17:I25)</f>
        <v>2.4</v>
      </c>
      <c r="J26" s="326"/>
      <c r="K26" s="323">
        <f>SUM(K17:K25)</f>
        <v>6.4999999999999991</v>
      </c>
      <c r="L26" s="314"/>
      <c r="M26" s="324">
        <f>SUM(M17:M25)</f>
        <v>5.8999999999999986</v>
      </c>
      <c r="N26" s="326"/>
      <c r="O26" s="324">
        <f>SUM(O17:O25)</f>
        <v>7.6000000000000014</v>
      </c>
      <c r="P26" s="326"/>
      <c r="Q26" s="314"/>
      <c r="R26" s="326"/>
      <c r="T26" s="59"/>
      <c r="V26" s="320"/>
    </row>
    <row r="27" spans="1:32">
      <c r="A27" s="56" t="s">
        <v>183</v>
      </c>
      <c r="B27" s="56"/>
      <c r="C27" s="37"/>
      <c r="D27" s="66"/>
      <c r="E27" s="88"/>
      <c r="F27" s="66"/>
      <c r="G27" s="323">
        <f>SUM(G15,G26)</f>
        <v>0.5</v>
      </c>
      <c r="H27" s="326"/>
      <c r="I27" s="324">
        <f>SUM(I15,I26)</f>
        <v>2.4</v>
      </c>
      <c r="J27" s="326"/>
      <c r="K27" s="323">
        <f>SUM(K15,K26)</f>
        <v>0.59999999999999964</v>
      </c>
      <c r="L27" s="326"/>
      <c r="M27" s="324">
        <f>SUM(M15,M26)</f>
        <v>5.8999999999999986</v>
      </c>
      <c r="N27" s="326"/>
      <c r="O27" s="324">
        <f>SUM(O15,O26)</f>
        <v>-2.0999999999999979</v>
      </c>
      <c r="P27" s="326"/>
      <c r="Q27" s="326"/>
      <c r="R27" s="326"/>
      <c r="T27" s="59"/>
      <c r="V27" s="113"/>
    </row>
    <row r="28" spans="1:32" ht="13.5" thickBot="1">
      <c r="A28" s="77" t="s">
        <v>149</v>
      </c>
      <c r="B28" s="78"/>
      <c r="C28" s="79"/>
      <c r="D28" s="50"/>
      <c r="E28" s="1"/>
      <c r="F28" s="50"/>
      <c r="G28" s="322">
        <f>G11+G27</f>
        <v>8.9439999999999955</v>
      </c>
      <c r="H28" s="330"/>
      <c r="I28" s="468">
        <f>I11+I27</f>
        <v>76.600000000000009</v>
      </c>
      <c r="J28" s="326"/>
      <c r="K28" s="322">
        <f>K11+K27</f>
        <v>43.281999999999996</v>
      </c>
      <c r="L28" s="330"/>
      <c r="M28" s="468">
        <f>M11+M27</f>
        <v>214.09999999999997</v>
      </c>
      <c r="N28" s="326"/>
      <c r="O28" s="468">
        <f>O11+O27</f>
        <v>236.19999999999993</v>
      </c>
      <c r="P28" s="326"/>
      <c r="Q28" s="332"/>
      <c r="R28" s="332"/>
      <c r="T28" s="63"/>
      <c r="U28" s="428"/>
      <c r="V28" s="81"/>
    </row>
    <row r="29" spans="1:32">
      <c r="A29" s="263"/>
      <c r="B29" s="80"/>
      <c r="C29" s="50"/>
      <c r="D29" s="50"/>
      <c r="E29" s="1"/>
      <c r="F29" s="50"/>
      <c r="G29" s="50"/>
      <c r="H29" s="60"/>
      <c r="I29" s="63"/>
      <c r="J29" s="63"/>
      <c r="K29" s="63"/>
      <c r="L29" s="280"/>
      <c r="M29" s="280"/>
      <c r="N29" s="280"/>
      <c r="O29" s="280"/>
      <c r="P29" s="280"/>
      <c r="Q29" s="63"/>
      <c r="R29" s="63"/>
    </row>
    <row r="31" spans="1:32" ht="7.9" customHeight="1"/>
    <row r="32" spans="1:32" ht="18.75" customHeight="1">
      <c r="A32" s="489" t="s">
        <v>44</v>
      </c>
      <c r="B32" s="489"/>
      <c r="C32" s="489"/>
      <c r="D32" s="489"/>
      <c r="E32" s="489"/>
      <c r="F32" s="489"/>
      <c r="G32" s="489"/>
      <c r="H32" s="489"/>
      <c r="I32" s="489"/>
      <c r="J32" s="489"/>
      <c r="K32" s="489"/>
      <c r="L32" s="489"/>
      <c r="M32" s="489"/>
      <c r="N32" s="489"/>
      <c r="O32" s="489"/>
      <c r="P32" s="489"/>
      <c r="Q32" s="489"/>
      <c r="R32" s="376"/>
      <c r="S32" s="110"/>
      <c r="T32" s="110"/>
      <c r="U32" s="429"/>
      <c r="V32" s="110"/>
      <c r="W32" s="110"/>
      <c r="X32" s="110"/>
      <c r="Y32" s="110"/>
      <c r="Z32" s="110"/>
      <c r="AA32" s="110"/>
      <c r="AB32" s="110"/>
      <c r="AC32" s="110"/>
      <c r="AD32" s="110"/>
      <c r="AE32" s="110"/>
      <c r="AF32" s="110"/>
    </row>
    <row r="33" spans="1:56" ht="18.75" customHeight="1">
      <c r="A33" s="489" t="s">
        <v>155</v>
      </c>
      <c r="B33" s="489"/>
      <c r="C33" s="489"/>
      <c r="D33" s="489"/>
      <c r="E33" s="489"/>
      <c r="F33" s="489"/>
      <c r="G33" s="489"/>
      <c r="H33" s="489"/>
      <c r="I33" s="489"/>
      <c r="J33" s="489"/>
      <c r="K33" s="489"/>
      <c r="L33" s="489"/>
      <c r="M33" s="489"/>
      <c r="N33" s="489"/>
      <c r="O33" s="489"/>
      <c r="P33" s="489"/>
      <c r="Q33" s="489"/>
      <c r="R33" s="376"/>
      <c r="S33" s="110"/>
      <c r="T33" s="110"/>
      <c r="U33" s="429"/>
      <c r="V33" s="110"/>
      <c r="W33" s="110"/>
      <c r="X33" s="110"/>
      <c r="Y33" s="110"/>
      <c r="Z33" s="377"/>
      <c r="AA33" s="110"/>
      <c r="AB33" s="110"/>
      <c r="AC33" s="110"/>
      <c r="AD33" s="110"/>
      <c r="AE33" s="110"/>
      <c r="AF33" s="110"/>
    </row>
    <row r="34" spans="1:56" ht="18.75" thickBot="1">
      <c r="A34" s="48"/>
      <c r="B34" s="16"/>
      <c r="C34" s="16"/>
      <c r="D34" s="16"/>
      <c r="E34" s="16"/>
      <c r="F34" s="16"/>
      <c r="G34" s="16"/>
      <c r="H34" s="46"/>
      <c r="I34" s="46"/>
      <c r="J34" s="46"/>
      <c r="K34" s="403"/>
      <c r="L34" s="403"/>
      <c r="M34" s="403"/>
      <c r="N34" s="403"/>
      <c r="O34" s="403"/>
      <c r="P34" s="403"/>
      <c r="Q34" s="117"/>
      <c r="R34" s="117"/>
    </row>
    <row r="35" spans="1:56">
      <c r="A35" s="8"/>
      <c r="B35" s="8"/>
      <c r="C35" s="8"/>
      <c r="D35" s="12"/>
      <c r="E35" s="8"/>
      <c r="F35" s="12"/>
      <c r="G35" s="496" t="str">
        <f>IS!F7</f>
        <v>September 30,</v>
      </c>
      <c r="H35" s="496"/>
      <c r="I35" s="496"/>
      <c r="J35" s="474"/>
      <c r="K35" s="450" t="str">
        <f>IS!M7</f>
        <v>December 31,</v>
      </c>
      <c r="L35" s="116"/>
      <c r="M35" s="116"/>
      <c r="N35" s="404"/>
      <c r="O35" s="404"/>
      <c r="P35" s="404"/>
    </row>
    <row r="36" spans="1:56" s="11" customFormat="1" ht="13.5" thickBot="1">
      <c r="A36" s="359" t="s">
        <v>173</v>
      </c>
      <c r="B36" s="74"/>
      <c r="C36" s="74"/>
      <c r="D36" s="12"/>
      <c r="E36" s="74" t="s">
        <v>50</v>
      </c>
      <c r="F36" s="12"/>
      <c r="G36" s="358">
        <f>IS!$F$8</f>
        <v>2014</v>
      </c>
      <c r="H36" s="389"/>
      <c r="I36" s="449">
        <v>2013</v>
      </c>
      <c r="J36" s="44"/>
      <c r="K36" s="449">
        <v>2013</v>
      </c>
      <c r="L36" s="44"/>
      <c r="M36" s="44"/>
      <c r="N36" s="80"/>
      <c r="O36" s="67"/>
      <c r="P36" s="80"/>
      <c r="Q36" s="67"/>
      <c r="R36" s="67"/>
      <c r="S36" s="80"/>
      <c r="T36" s="80"/>
      <c r="U36" s="427"/>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row>
    <row r="37" spans="1:56" s="80" customFormat="1">
      <c r="A37" s="380"/>
      <c r="B37" s="371"/>
      <c r="C37" s="371"/>
      <c r="D37" s="12"/>
      <c r="E37" s="371"/>
      <c r="F37" s="12"/>
      <c r="G37" s="44"/>
      <c r="H37" s="371"/>
      <c r="I37" s="44"/>
      <c r="J37" s="44"/>
      <c r="K37" s="44"/>
      <c r="L37" s="44"/>
      <c r="M37" s="44"/>
      <c r="O37" s="67"/>
      <c r="Q37" s="67"/>
      <c r="R37" s="67"/>
      <c r="U37" s="427"/>
    </row>
    <row r="38" spans="1:56" ht="12.75" customHeight="1">
      <c r="A38" s="25" t="s">
        <v>13</v>
      </c>
      <c r="B38" s="1"/>
      <c r="C38" s="1"/>
      <c r="D38" s="13"/>
      <c r="E38" s="1"/>
      <c r="F38" s="13"/>
      <c r="G38" s="101"/>
      <c r="H38" s="34"/>
      <c r="I38" s="101"/>
      <c r="J38" s="101"/>
      <c r="K38" s="101"/>
      <c r="L38" s="34"/>
      <c r="M38" s="101"/>
    </row>
    <row r="39" spans="1:56">
      <c r="A39" s="68" t="s">
        <v>32</v>
      </c>
      <c r="B39" s="1"/>
      <c r="C39" s="1"/>
      <c r="D39" s="13"/>
      <c r="E39" s="1"/>
      <c r="F39" s="13"/>
      <c r="G39" s="101"/>
      <c r="H39" s="34"/>
      <c r="I39" s="101"/>
      <c r="J39" s="101"/>
      <c r="K39" s="101"/>
      <c r="L39" s="34"/>
      <c r="M39" s="101"/>
    </row>
    <row r="40" spans="1:56">
      <c r="A40" s="35"/>
      <c r="B40" s="35" t="s">
        <v>3</v>
      </c>
      <c r="C40" s="2"/>
      <c r="D40" s="2"/>
      <c r="E40" s="409">
        <v>9</v>
      </c>
      <c r="F40" s="2"/>
      <c r="G40" s="333">
        <v>90.400999999999996</v>
      </c>
      <c r="H40" s="314"/>
      <c r="I40" s="314">
        <v>299</v>
      </c>
      <c r="J40" s="314"/>
      <c r="K40" s="314">
        <v>263.8</v>
      </c>
      <c r="L40" s="326"/>
      <c r="M40" s="326"/>
      <c r="N40" s="356"/>
    </row>
    <row r="41" spans="1:56">
      <c r="A41" s="35"/>
      <c r="B41" s="2" t="s">
        <v>15</v>
      </c>
      <c r="C41" s="2"/>
      <c r="D41" s="2"/>
      <c r="E41" s="409">
        <v>9</v>
      </c>
      <c r="F41" s="2"/>
      <c r="G41" s="329">
        <v>16.225000000000001</v>
      </c>
      <c r="H41" s="314"/>
      <c r="I41" s="314">
        <v>9.8000000000000007</v>
      </c>
      <c r="J41" s="314"/>
      <c r="K41" s="314">
        <v>14.6</v>
      </c>
      <c r="L41" s="326"/>
      <c r="M41" s="326"/>
      <c r="N41" s="356"/>
    </row>
    <row r="42" spans="1:56">
      <c r="A42" s="33"/>
      <c r="B42" s="2" t="s">
        <v>33</v>
      </c>
      <c r="C42" s="2"/>
      <c r="D42" s="2"/>
      <c r="E42" s="408"/>
      <c r="F42" s="2"/>
      <c r="G42" s="329">
        <v>191.72399999999999</v>
      </c>
      <c r="H42" s="314"/>
      <c r="I42" s="314">
        <v>227.4</v>
      </c>
      <c r="J42" s="314"/>
      <c r="K42" s="314">
        <v>177.1</v>
      </c>
      <c r="L42" s="326"/>
      <c r="M42" s="326"/>
      <c r="N42" s="356"/>
    </row>
    <row r="43" spans="1:56">
      <c r="A43" s="33"/>
      <c r="B43" s="2" t="s">
        <v>34</v>
      </c>
      <c r="C43" s="2"/>
      <c r="D43" s="2"/>
      <c r="E43" s="408"/>
      <c r="F43" s="2"/>
      <c r="G43" s="329">
        <v>177.07400000000001</v>
      </c>
      <c r="H43" s="314"/>
      <c r="I43" s="314">
        <v>138.4</v>
      </c>
      <c r="J43" s="314"/>
      <c r="K43" s="314">
        <v>183.3</v>
      </c>
      <c r="L43" s="326"/>
      <c r="M43" s="326"/>
      <c r="N43" s="356"/>
    </row>
    <row r="44" spans="1:56">
      <c r="A44" s="33"/>
      <c r="B44" s="33" t="s">
        <v>8</v>
      </c>
      <c r="C44" s="2"/>
      <c r="D44" s="2"/>
      <c r="E44" s="408"/>
      <c r="F44" s="2"/>
      <c r="G44" s="329">
        <v>139.524</v>
      </c>
      <c r="H44" s="314"/>
      <c r="I44" s="314">
        <v>100.1</v>
      </c>
      <c r="J44" s="314"/>
      <c r="K44" s="314">
        <v>124.5</v>
      </c>
      <c r="L44" s="326"/>
      <c r="M44" s="326"/>
      <c r="N44" s="356"/>
    </row>
    <row r="45" spans="1:56">
      <c r="A45" s="56" t="s">
        <v>19</v>
      </c>
      <c r="B45" s="56"/>
      <c r="C45" s="37"/>
      <c r="D45" s="12"/>
      <c r="E45" s="408"/>
      <c r="F45" s="12"/>
      <c r="G45" s="335">
        <f>SUM(G40:G44)</f>
        <v>614.94800000000009</v>
      </c>
      <c r="H45" s="326"/>
      <c r="I45" s="463">
        <f>SUM(I40:I44)</f>
        <v>774.7</v>
      </c>
      <c r="J45" s="326"/>
      <c r="K45" s="463">
        <f>SUM(K40:K44)</f>
        <v>763.3</v>
      </c>
      <c r="L45" s="326"/>
      <c r="M45" s="326"/>
      <c r="N45" s="356"/>
    </row>
    <row r="46" spans="1:56">
      <c r="A46" s="69" t="s">
        <v>35</v>
      </c>
      <c r="B46" s="35"/>
      <c r="C46" s="12"/>
      <c r="D46" s="12"/>
      <c r="E46" s="408"/>
      <c r="F46" s="12"/>
      <c r="G46" s="325"/>
      <c r="H46" s="326"/>
      <c r="I46" s="326"/>
      <c r="J46" s="326"/>
      <c r="K46" s="326"/>
      <c r="L46" s="326"/>
      <c r="M46" s="326"/>
      <c r="N46" s="356"/>
    </row>
    <row r="47" spans="1:56">
      <c r="A47" s="33"/>
      <c r="B47" s="35" t="s">
        <v>36</v>
      </c>
      <c r="C47" s="2"/>
      <c r="D47" s="2"/>
      <c r="E47" s="408"/>
      <c r="F47" s="2"/>
      <c r="G47" s="329">
        <v>1745.663</v>
      </c>
      <c r="H47" s="314"/>
      <c r="I47" s="314">
        <v>1634.8</v>
      </c>
      <c r="J47" s="314"/>
      <c r="K47" s="314">
        <v>1629.5</v>
      </c>
      <c r="L47" s="326"/>
      <c r="M47" s="326"/>
      <c r="N47" s="356"/>
    </row>
    <row r="48" spans="1:56">
      <c r="A48" s="33"/>
      <c r="B48" s="35" t="s">
        <v>58</v>
      </c>
      <c r="C48" s="2"/>
      <c r="D48" s="2"/>
      <c r="E48" s="408">
        <v>8</v>
      </c>
      <c r="F48" s="2"/>
      <c r="G48" s="329">
        <v>769.78300000000002</v>
      </c>
      <c r="H48" s="314"/>
      <c r="I48" s="314">
        <v>520.70000000000005</v>
      </c>
      <c r="J48" s="314"/>
      <c r="K48" s="314">
        <v>576.9</v>
      </c>
      <c r="L48" s="326"/>
      <c r="M48" s="326"/>
      <c r="N48" s="356"/>
      <c r="Q48" s="454"/>
      <c r="R48" s="454"/>
      <c r="S48" s="455"/>
    </row>
    <row r="49" spans="1:19">
      <c r="A49" s="33"/>
      <c r="B49" s="35" t="s">
        <v>15</v>
      </c>
      <c r="C49" s="2"/>
      <c r="D49" s="2"/>
      <c r="E49" s="409">
        <v>9</v>
      </c>
      <c r="F49" s="2"/>
      <c r="G49" s="329">
        <v>75.099999999999994</v>
      </c>
      <c r="H49" s="314"/>
      <c r="I49" s="314">
        <v>78.3</v>
      </c>
      <c r="J49" s="314"/>
      <c r="K49" s="314">
        <v>74.8</v>
      </c>
      <c r="L49" s="326"/>
      <c r="M49" s="326"/>
      <c r="N49" s="356"/>
    </row>
    <row r="50" spans="1:19">
      <c r="A50" s="33"/>
      <c r="B50" s="35" t="s">
        <v>29</v>
      </c>
      <c r="C50" s="2"/>
      <c r="D50" s="2"/>
      <c r="E50" s="408"/>
      <c r="F50" s="2"/>
      <c r="G50" s="329">
        <v>105.199</v>
      </c>
      <c r="H50" s="314"/>
      <c r="I50" s="314">
        <v>120.8</v>
      </c>
      <c r="J50" s="314"/>
      <c r="K50" s="314">
        <v>110</v>
      </c>
      <c r="L50" s="326"/>
      <c r="M50" s="326"/>
      <c r="N50" s="356"/>
    </row>
    <row r="51" spans="1:19">
      <c r="A51" s="33"/>
      <c r="B51" s="35" t="s">
        <v>152</v>
      </c>
      <c r="C51" s="2"/>
      <c r="D51" s="2"/>
      <c r="E51" s="408"/>
      <c r="F51" s="2"/>
      <c r="G51" s="329">
        <v>55.292999999999999</v>
      </c>
      <c r="H51" s="314"/>
      <c r="I51" s="314">
        <v>83.4</v>
      </c>
      <c r="J51" s="314"/>
      <c r="K51" s="314">
        <v>85</v>
      </c>
      <c r="L51" s="326"/>
      <c r="M51" s="326"/>
      <c r="N51" s="356"/>
    </row>
    <row r="52" spans="1:19">
      <c r="A52" s="33"/>
      <c r="B52" s="35" t="s">
        <v>27</v>
      </c>
      <c r="C52" s="2"/>
      <c r="D52" s="2"/>
      <c r="E52" s="408"/>
      <c r="F52" s="2"/>
      <c r="G52" s="329">
        <v>139.852</v>
      </c>
      <c r="H52" s="314"/>
      <c r="I52" s="314">
        <v>139.9</v>
      </c>
      <c r="J52" s="314"/>
      <c r="K52" s="314">
        <v>139.9</v>
      </c>
      <c r="L52" s="326"/>
      <c r="M52" s="326"/>
      <c r="N52" s="356"/>
    </row>
    <row r="53" spans="1:19">
      <c r="A53" s="38"/>
      <c r="B53" s="38" t="s">
        <v>37</v>
      </c>
      <c r="C53" s="19"/>
      <c r="D53" s="2"/>
      <c r="E53" s="408"/>
      <c r="F53" s="2"/>
      <c r="G53" s="323">
        <v>179.70699999999999</v>
      </c>
      <c r="H53" s="314"/>
      <c r="I53" s="324">
        <v>158.6</v>
      </c>
      <c r="J53" s="326"/>
      <c r="K53" s="324">
        <v>164.9</v>
      </c>
      <c r="L53" s="326"/>
      <c r="M53" s="326"/>
      <c r="N53" s="356"/>
    </row>
    <row r="54" spans="1:19">
      <c r="A54" s="37" t="s">
        <v>237</v>
      </c>
      <c r="B54" s="38"/>
      <c r="C54" s="265"/>
      <c r="D54" s="2"/>
      <c r="E54" s="408"/>
      <c r="F54" s="2"/>
      <c r="G54" s="329">
        <f>SUM(G47:G53)</f>
        <v>3070.5969999999998</v>
      </c>
      <c r="H54" s="314"/>
      <c r="I54" s="314">
        <f>SUM(I47:I53)</f>
        <v>2736.5000000000005</v>
      </c>
      <c r="J54" s="314"/>
      <c r="K54" s="314">
        <f>SUM(K47:K53)</f>
        <v>2781.0000000000005</v>
      </c>
      <c r="L54" s="326"/>
      <c r="M54" s="326"/>
      <c r="N54" s="356"/>
    </row>
    <row r="55" spans="1:19" ht="13.5" thickBot="1">
      <c r="A55" s="36"/>
      <c r="B55" s="36" t="s">
        <v>9</v>
      </c>
      <c r="C55" s="27"/>
      <c r="D55" s="12"/>
      <c r="E55" s="408"/>
      <c r="F55" s="12"/>
      <c r="G55" s="322">
        <f>G45+G54</f>
        <v>3685.5450000000001</v>
      </c>
      <c r="H55" s="326"/>
      <c r="I55" s="468">
        <f>I45+I54</f>
        <v>3511.2000000000007</v>
      </c>
      <c r="J55" s="326"/>
      <c r="K55" s="468">
        <f>K45+K54</f>
        <v>3544.3</v>
      </c>
      <c r="L55" s="326"/>
      <c r="M55" s="326"/>
      <c r="N55" s="356"/>
    </row>
    <row r="56" spans="1:19">
      <c r="A56" s="33"/>
      <c r="B56" s="35"/>
      <c r="C56" s="2"/>
      <c r="D56" s="2"/>
      <c r="E56" s="408"/>
      <c r="F56" s="2"/>
      <c r="G56" s="336"/>
      <c r="H56" s="314"/>
      <c r="I56" s="314"/>
      <c r="J56" s="314"/>
      <c r="K56" s="314"/>
      <c r="L56" s="326"/>
      <c r="M56" s="326"/>
      <c r="N56" s="356"/>
    </row>
    <row r="57" spans="1:19">
      <c r="A57" s="2" t="s">
        <v>10</v>
      </c>
      <c r="B57" s="2"/>
      <c r="C57" s="2"/>
      <c r="D57" s="2"/>
      <c r="E57" s="5"/>
      <c r="F57" s="2"/>
      <c r="G57" s="314"/>
      <c r="H57" s="314"/>
      <c r="I57" s="314"/>
      <c r="J57" s="314"/>
      <c r="K57" s="314"/>
      <c r="L57" s="326"/>
      <c r="M57" s="326"/>
      <c r="N57" s="356"/>
    </row>
    <row r="58" spans="1:19">
      <c r="A58" s="70" t="s">
        <v>38</v>
      </c>
      <c r="B58" s="2"/>
      <c r="C58" s="2"/>
      <c r="D58" s="2"/>
      <c r="E58" s="5"/>
      <c r="F58" s="2"/>
      <c r="G58" s="314"/>
      <c r="H58" s="314"/>
      <c r="I58" s="314"/>
      <c r="J58" s="314"/>
      <c r="K58" s="314"/>
      <c r="L58" s="326"/>
      <c r="M58" s="326"/>
      <c r="N58" s="356"/>
    </row>
    <row r="59" spans="1:19">
      <c r="A59" s="2"/>
      <c r="B59" s="2" t="s">
        <v>16</v>
      </c>
      <c r="C59" s="2"/>
      <c r="D59" s="2"/>
      <c r="E59" s="93" t="s">
        <v>260</v>
      </c>
      <c r="F59" s="2"/>
      <c r="G59" s="329">
        <v>24.876000000000001</v>
      </c>
      <c r="H59" s="337"/>
      <c r="I59" s="314">
        <v>10.8</v>
      </c>
      <c r="J59" s="314"/>
      <c r="K59" s="314">
        <v>10.8</v>
      </c>
      <c r="L59" s="480"/>
      <c r="M59" s="326"/>
      <c r="N59" s="356"/>
      <c r="S59" s="284" t="s">
        <v>0</v>
      </c>
    </row>
    <row r="60" spans="1:19">
      <c r="A60" s="2"/>
      <c r="B60" s="2" t="s">
        <v>12</v>
      </c>
      <c r="C60" s="2"/>
      <c r="D60" s="2"/>
      <c r="E60" s="5"/>
      <c r="F60" s="2"/>
      <c r="G60" s="329">
        <v>94.159000000000006</v>
      </c>
      <c r="H60" s="314"/>
      <c r="I60" s="314">
        <v>52.1</v>
      </c>
      <c r="J60" s="314"/>
      <c r="K60" s="314">
        <v>66</v>
      </c>
      <c r="L60" s="326"/>
      <c r="M60" s="326"/>
      <c r="N60" s="356"/>
    </row>
    <row r="61" spans="1:19">
      <c r="A61" s="2"/>
      <c r="B61" s="2" t="s">
        <v>303</v>
      </c>
      <c r="C61" s="2"/>
      <c r="D61" s="2"/>
      <c r="E61" s="5"/>
      <c r="F61" s="2"/>
      <c r="G61" s="329">
        <v>272.15699999999998</v>
      </c>
      <c r="H61" s="314"/>
      <c r="I61" s="314">
        <v>291.10000000000002</v>
      </c>
      <c r="J61" s="314"/>
      <c r="K61" s="314">
        <v>279.39999999999998</v>
      </c>
      <c r="L61" s="326"/>
      <c r="M61" s="326"/>
      <c r="N61" s="356"/>
    </row>
    <row r="62" spans="1:19" hidden="1">
      <c r="A62" s="2"/>
      <c r="B62" s="2" t="s">
        <v>56</v>
      </c>
      <c r="C62" s="2"/>
      <c r="D62" s="2"/>
      <c r="E62" s="5">
        <v>17</v>
      </c>
      <c r="F62" s="2"/>
      <c r="G62" s="329"/>
      <c r="H62" s="314"/>
      <c r="I62" s="314"/>
      <c r="J62" s="314"/>
      <c r="K62" s="314"/>
      <c r="L62" s="326"/>
      <c r="M62" s="326"/>
      <c r="N62" s="356"/>
    </row>
    <row r="63" spans="1:19">
      <c r="A63" s="12"/>
      <c r="B63" s="12" t="s">
        <v>4</v>
      </c>
      <c r="C63" s="12"/>
      <c r="D63" s="12"/>
      <c r="E63" s="408"/>
      <c r="F63" s="12"/>
      <c r="G63" s="325">
        <v>34.570999999999998</v>
      </c>
      <c r="H63" s="326"/>
      <c r="I63" s="326">
        <v>34.5</v>
      </c>
      <c r="J63" s="326"/>
      <c r="K63" s="326">
        <v>34.299999999999997</v>
      </c>
      <c r="L63" s="326"/>
      <c r="M63" s="326"/>
      <c r="N63" s="356"/>
    </row>
    <row r="64" spans="1:19">
      <c r="A64" s="37"/>
      <c r="B64" s="37" t="s">
        <v>17</v>
      </c>
      <c r="C64" s="37"/>
      <c r="D64" s="2"/>
      <c r="E64" s="408"/>
      <c r="F64" s="2"/>
      <c r="G64" s="335">
        <f>SUM(G59:G63)</f>
        <v>425.76300000000003</v>
      </c>
      <c r="H64" s="314"/>
      <c r="I64" s="463">
        <f>SUM(I59:I63)</f>
        <v>388.5</v>
      </c>
      <c r="J64" s="326"/>
      <c r="K64" s="463">
        <f>SUM(K59:K63)</f>
        <v>390.5</v>
      </c>
      <c r="L64" s="326"/>
      <c r="M64" s="326"/>
      <c r="N64" s="356"/>
    </row>
    <row r="65" spans="1:21">
      <c r="A65" s="69" t="s">
        <v>39</v>
      </c>
      <c r="B65" s="12"/>
      <c r="C65" s="12"/>
      <c r="D65" s="2"/>
      <c r="E65" s="408"/>
      <c r="F65" s="2"/>
      <c r="G65" s="325"/>
      <c r="H65" s="314"/>
      <c r="I65" s="326"/>
      <c r="J65" s="326"/>
      <c r="K65" s="326"/>
      <c r="L65" s="326"/>
      <c r="M65" s="326"/>
      <c r="N65" s="356"/>
    </row>
    <row r="66" spans="1:21">
      <c r="A66" s="2"/>
      <c r="B66" s="2" t="s">
        <v>11</v>
      </c>
      <c r="C66" s="2"/>
      <c r="D66" s="2"/>
      <c r="E66" s="409" t="s">
        <v>260</v>
      </c>
      <c r="F66" s="2"/>
      <c r="G66" s="329">
        <v>1185.501</v>
      </c>
      <c r="H66" s="314"/>
      <c r="I66" s="314">
        <v>1019</v>
      </c>
      <c r="J66" s="314"/>
      <c r="K66" s="314">
        <v>1019.6</v>
      </c>
      <c r="L66" s="326"/>
      <c r="M66" s="326"/>
      <c r="N66" s="356"/>
      <c r="S66" s="284" t="s">
        <v>0</v>
      </c>
    </row>
    <row r="67" spans="1:21">
      <c r="A67" s="2"/>
      <c r="B67" s="33" t="s">
        <v>28</v>
      </c>
      <c r="C67" s="33"/>
      <c r="D67" s="2"/>
      <c r="E67" s="44"/>
      <c r="F67" s="2"/>
      <c r="G67" s="329">
        <v>6.665</v>
      </c>
      <c r="H67" s="314"/>
      <c r="I67" s="314">
        <v>7.7</v>
      </c>
      <c r="J67" s="314"/>
      <c r="K67" s="314">
        <v>6.2</v>
      </c>
      <c r="L67" s="326"/>
      <c r="M67" s="326"/>
      <c r="N67" s="356"/>
    </row>
    <row r="68" spans="1:21">
      <c r="A68" s="2"/>
      <c r="B68" s="2" t="s">
        <v>5</v>
      </c>
      <c r="C68" s="2"/>
      <c r="D68" s="2"/>
      <c r="E68" s="408"/>
      <c r="F68" s="2"/>
      <c r="G68" s="329">
        <v>49.24</v>
      </c>
      <c r="H68" s="314">
        <v>2</v>
      </c>
      <c r="I68" s="314">
        <v>54.5</v>
      </c>
      <c r="J68" s="314"/>
      <c r="K68" s="314">
        <f>62.5-0.1</f>
        <v>62.4</v>
      </c>
      <c r="L68" s="326"/>
      <c r="M68" s="326"/>
      <c r="N68" s="356"/>
    </row>
    <row r="69" spans="1:21">
      <c r="A69" s="37"/>
      <c r="B69" s="37" t="s">
        <v>26</v>
      </c>
      <c r="C69" s="37"/>
      <c r="D69" s="2"/>
      <c r="E69" s="408"/>
      <c r="F69" s="2"/>
      <c r="G69" s="335">
        <f>SUM(G66:G68)</f>
        <v>1241.4059999999999</v>
      </c>
      <c r="H69" s="326"/>
      <c r="I69" s="463">
        <f>SUM(I66:I68)</f>
        <v>1081.2</v>
      </c>
      <c r="J69" s="326"/>
      <c r="K69" s="463">
        <f>SUM(K66:K68)</f>
        <v>1088.2</v>
      </c>
      <c r="L69" s="326"/>
      <c r="M69" s="326"/>
      <c r="N69" s="356"/>
    </row>
    <row r="70" spans="1:21">
      <c r="A70" s="69" t="s">
        <v>40</v>
      </c>
      <c r="B70" s="12"/>
      <c r="C70" s="12"/>
      <c r="D70" s="2"/>
      <c r="E70" s="408"/>
      <c r="F70" s="2"/>
      <c r="G70" s="325"/>
      <c r="H70" s="326"/>
      <c r="I70" s="334"/>
      <c r="J70" s="334"/>
      <c r="K70" s="334"/>
      <c r="L70" s="326"/>
      <c r="M70" s="326"/>
      <c r="N70" s="356"/>
    </row>
    <row r="71" spans="1:21">
      <c r="A71" s="69"/>
      <c r="B71" s="71" t="s">
        <v>41</v>
      </c>
      <c r="C71" s="12"/>
      <c r="D71" s="2"/>
      <c r="E71" s="408"/>
      <c r="F71" s="2"/>
      <c r="G71" s="325"/>
      <c r="H71" s="326"/>
      <c r="I71" s="334"/>
      <c r="J71" s="334"/>
      <c r="K71" s="334"/>
      <c r="L71" s="326"/>
      <c r="M71" s="326"/>
      <c r="N71" s="356"/>
    </row>
    <row r="72" spans="1:21">
      <c r="A72" s="69"/>
      <c r="B72" s="12" t="s">
        <v>48</v>
      </c>
      <c r="C72" s="12"/>
      <c r="D72" s="2"/>
      <c r="E72" s="408"/>
      <c r="F72" s="2"/>
      <c r="G72" s="325"/>
      <c r="H72" s="326"/>
      <c r="I72" s="334"/>
      <c r="J72" s="334"/>
      <c r="K72" s="334"/>
      <c r="L72" s="326"/>
      <c r="M72" s="326"/>
      <c r="N72" s="356"/>
    </row>
    <row r="73" spans="1:21">
      <c r="A73" s="12"/>
      <c r="B73" s="12" t="s">
        <v>59</v>
      </c>
      <c r="C73" s="35"/>
      <c r="D73" s="2"/>
      <c r="E73" s="44"/>
      <c r="F73" s="2"/>
      <c r="G73" s="325">
        <f>Equity!D36</f>
        <v>96.5</v>
      </c>
      <c r="H73" s="326"/>
      <c r="I73" s="334">
        <f>Equity!D16</f>
        <v>96.5</v>
      </c>
      <c r="J73" s="334"/>
      <c r="K73" s="334">
        <v>96.5</v>
      </c>
      <c r="L73" s="326"/>
      <c r="M73" s="326"/>
      <c r="N73" s="356"/>
    </row>
    <row r="74" spans="1:21">
      <c r="A74" s="35"/>
      <c r="B74" s="35" t="s">
        <v>49</v>
      </c>
      <c r="C74" s="35"/>
      <c r="D74" s="33"/>
      <c r="E74" s="44"/>
      <c r="F74" s="33"/>
      <c r="G74" s="325">
        <f>Equity!F36</f>
        <v>-1.8999999999999997</v>
      </c>
      <c r="H74" s="326"/>
      <c r="I74" s="334">
        <f>Equity!F16</f>
        <v>-1.4</v>
      </c>
      <c r="J74" s="334"/>
      <c r="K74" s="334">
        <v>-1.4</v>
      </c>
      <c r="L74" s="326"/>
      <c r="M74" s="326"/>
      <c r="N74" s="356"/>
    </row>
    <row r="75" spans="1:21">
      <c r="A75" s="38"/>
      <c r="B75" s="38" t="s">
        <v>24</v>
      </c>
      <c r="C75" s="38"/>
      <c r="D75" s="33"/>
      <c r="E75" s="44"/>
      <c r="F75" s="33"/>
      <c r="G75" s="323">
        <f>Equity!H36</f>
        <v>525.20000000000005</v>
      </c>
      <c r="H75" s="314"/>
      <c r="I75" s="439">
        <f>Equity!H16</f>
        <v>517.79999999999995</v>
      </c>
      <c r="J75" s="327"/>
      <c r="K75" s="439">
        <v>519.5</v>
      </c>
      <c r="L75" s="326"/>
      <c r="M75" s="326"/>
      <c r="N75" s="356"/>
    </row>
    <row r="76" spans="1:21">
      <c r="A76" s="35" t="s">
        <v>0</v>
      </c>
      <c r="B76" s="35" t="s">
        <v>42</v>
      </c>
      <c r="C76" s="35"/>
      <c r="D76" s="33"/>
      <c r="E76" s="44"/>
      <c r="F76" s="33"/>
      <c r="G76" s="325">
        <f>SUM(G73:G75)</f>
        <v>619.80000000000007</v>
      </c>
      <c r="H76" s="314"/>
      <c r="I76" s="334">
        <f>SUM(I73:I75)</f>
        <v>612.9</v>
      </c>
      <c r="J76" s="334"/>
      <c r="K76" s="334">
        <f>SUM(K73:K75)</f>
        <v>614.6</v>
      </c>
      <c r="L76" s="326"/>
      <c r="M76" s="326"/>
      <c r="N76" s="356"/>
    </row>
    <row r="77" spans="1:21">
      <c r="A77" s="35"/>
      <c r="B77" s="35" t="s">
        <v>25</v>
      </c>
      <c r="C77" s="35"/>
      <c r="D77" s="33"/>
      <c r="E77" s="44"/>
      <c r="F77" s="33"/>
      <c r="G77" s="325">
        <f>Equity!J36</f>
        <v>1434.482</v>
      </c>
      <c r="H77" s="326"/>
      <c r="I77" s="334">
        <f>Equity!J16</f>
        <v>1449</v>
      </c>
      <c r="J77" s="334"/>
      <c r="K77" s="334">
        <v>1479.4</v>
      </c>
      <c r="L77" s="326"/>
      <c r="M77" s="326"/>
      <c r="N77" s="356"/>
    </row>
    <row r="78" spans="1:21">
      <c r="A78" s="35"/>
      <c r="B78" s="35" t="s">
        <v>238</v>
      </c>
      <c r="C78" s="35"/>
      <c r="D78" s="33"/>
      <c r="E78" s="44"/>
      <c r="F78" s="33"/>
      <c r="G78" s="325">
        <f>Equity!L36</f>
        <v>-36</v>
      </c>
      <c r="H78" s="326"/>
      <c r="I78" s="314">
        <f>Equity!L16</f>
        <v>-20.399999999999999</v>
      </c>
      <c r="J78" s="314"/>
      <c r="K78" s="314">
        <v>-28.4</v>
      </c>
      <c r="L78" s="326"/>
      <c r="M78" s="326"/>
      <c r="N78" s="356"/>
    </row>
    <row r="79" spans="1:21" hidden="1">
      <c r="A79" s="35"/>
      <c r="B79" s="35" t="s">
        <v>57</v>
      </c>
      <c r="C79" s="35"/>
      <c r="D79" s="33"/>
      <c r="E79" s="44"/>
      <c r="F79" s="33"/>
      <c r="G79" s="325" t="e">
        <f>Equity!#REF!</f>
        <v>#REF!</v>
      </c>
      <c r="H79" s="326"/>
      <c r="I79" s="439">
        <v>0</v>
      </c>
      <c r="J79" s="327"/>
      <c r="K79" s="439">
        <v>0</v>
      </c>
      <c r="L79" s="326"/>
      <c r="M79" s="326"/>
      <c r="N79" s="356"/>
      <c r="U79" s="430" t="s">
        <v>161</v>
      </c>
    </row>
    <row r="80" spans="1:21">
      <c r="A80" s="37" t="s">
        <v>20</v>
      </c>
      <c r="B80" s="37"/>
      <c r="C80" s="37"/>
      <c r="D80" s="2"/>
      <c r="E80" s="409"/>
      <c r="F80" s="2"/>
      <c r="G80" s="335">
        <f>Equity!N36</f>
        <v>2018.2820000000002</v>
      </c>
      <c r="H80" s="326"/>
      <c r="I80" s="469">
        <f>SUM(I76:I79)</f>
        <v>2041.5</v>
      </c>
      <c r="J80" s="327"/>
      <c r="K80" s="469">
        <f>SUM(K76:K79)</f>
        <v>2065.6</v>
      </c>
      <c r="L80" s="326"/>
      <c r="M80" s="326"/>
      <c r="N80" s="356"/>
      <c r="U80" s="431"/>
    </row>
    <row r="81" spans="1:18" ht="13.5" thickBot="1">
      <c r="A81" s="27"/>
      <c r="B81" s="27" t="s">
        <v>21</v>
      </c>
      <c r="C81" s="27"/>
      <c r="D81" s="12"/>
      <c r="E81" s="408"/>
      <c r="F81" s="12"/>
      <c r="G81" s="322">
        <f>G69+G80+G64</f>
        <v>3685.451</v>
      </c>
      <c r="H81" s="326"/>
      <c r="I81" s="468">
        <f>I69+I80+I64</f>
        <v>3511.2</v>
      </c>
      <c r="J81" s="326"/>
      <c r="K81" s="468">
        <f>K69+K80+K64</f>
        <v>3544.3</v>
      </c>
      <c r="L81" s="326"/>
      <c r="M81" s="326"/>
      <c r="N81" s="356"/>
    </row>
    <row r="82" spans="1:18">
      <c r="A82" s="263"/>
      <c r="B82" s="2"/>
      <c r="C82" s="52"/>
      <c r="D82" s="52"/>
      <c r="E82" s="94"/>
      <c r="F82" s="52"/>
      <c r="G82" s="336"/>
      <c r="H82" s="51"/>
      <c r="I82" s="53"/>
      <c r="J82" s="53"/>
      <c r="L82" s="285"/>
      <c r="M82" s="285"/>
      <c r="N82" s="285"/>
      <c r="O82" s="285"/>
      <c r="P82" s="285"/>
    </row>
    <row r="83" spans="1:18">
      <c r="A83" s="2"/>
      <c r="B83" s="2"/>
      <c r="C83" s="2"/>
      <c r="D83" s="2"/>
      <c r="E83" s="5"/>
      <c r="F83" s="2"/>
      <c r="G83" s="407"/>
      <c r="H83" s="33"/>
      <c r="I83" s="33"/>
      <c r="J83" s="33"/>
      <c r="K83" s="33"/>
      <c r="L83" s="100"/>
      <c r="M83" s="100"/>
      <c r="N83" s="100"/>
      <c r="O83" s="100"/>
      <c r="P83" s="100"/>
    </row>
    <row r="84" spans="1:18">
      <c r="A84" s="2"/>
      <c r="B84" s="2"/>
      <c r="C84" s="2"/>
      <c r="D84" s="2"/>
      <c r="E84" s="5"/>
      <c r="F84" s="2"/>
      <c r="G84" s="486"/>
      <c r="H84" s="33"/>
      <c r="I84" s="33"/>
      <c r="J84" s="33"/>
      <c r="K84" s="33"/>
      <c r="L84" s="100"/>
      <c r="M84" s="100"/>
      <c r="N84" s="100"/>
      <c r="O84" s="100"/>
      <c r="P84" s="100"/>
    </row>
    <row r="85" spans="1:18">
      <c r="A85" s="2"/>
      <c r="B85" s="2"/>
      <c r="C85" s="2"/>
      <c r="D85" s="2"/>
      <c r="E85" s="5"/>
      <c r="F85" s="2"/>
      <c r="G85" s="2"/>
      <c r="H85" s="33"/>
      <c r="I85" s="33"/>
      <c r="J85" s="33"/>
      <c r="K85" s="33"/>
      <c r="L85" s="100"/>
      <c r="M85" s="100"/>
      <c r="N85" s="100"/>
      <c r="O85" s="100"/>
      <c r="P85" s="100"/>
    </row>
    <row r="86" spans="1:18">
      <c r="A86" s="2"/>
      <c r="B86" s="2"/>
      <c r="C86" s="2"/>
      <c r="D86" s="2"/>
      <c r="E86" s="5"/>
      <c r="F86" s="2"/>
      <c r="G86" s="2"/>
      <c r="H86" s="33"/>
      <c r="I86" s="33"/>
      <c r="J86" s="33"/>
      <c r="K86" s="33"/>
      <c r="L86" s="100"/>
      <c r="M86" s="100"/>
      <c r="N86" s="100"/>
      <c r="O86" s="100"/>
      <c r="P86" s="100"/>
    </row>
    <row r="87" spans="1:18">
      <c r="A87" s="2"/>
      <c r="B87" s="2"/>
      <c r="C87" s="2"/>
      <c r="D87" s="2"/>
      <c r="E87" s="5"/>
      <c r="F87" s="2"/>
      <c r="G87" s="2"/>
      <c r="H87" s="33"/>
      <c r="I87" s="33"/>
      <c r="J87" s="33"/>
      <c r="K87" s="33"/>
      <c r="L87" s="100"/>
      <c r="M87" s="100"/>
      <c r="N87" s="100"/>
      <c r="O87" s="100"/>
      <c r="P87" s="100"/>
    </row>
    <row r="88" spans="1:18">
      <c r="A88" s="2"/>
      <c r="B88" s="2"/>
      <c r="C88" s="2"/>
      <c r="D88" s="2"/>
      <c r="E88" s="5"/>
      <c r="F88" s="2"/>
      <c r="G88" s="2"/>
      <c r="H88" s="33"/>
      <c r="I88" s="33"/>
      <c r="J88" s="33"/>
      <c r="K88" s="33"/>
      <c r="L88" s="100"/>
      <c r="M88" s="100"/>
      <c r="N88" s="100"/>
      <c r="O88" s="100"/>
      <c r="P88" s="100"/>
    </row>
    <row r="89" spans="1:18">
      <c r="A89" s="2"/>
      <c r="B89" s="2"/>
      <c r="C89" s="2"/>
      <c r="D89" s="2"/>
      <c r="E89" s="5"/>
      <c r="F89" s="2"/>
      <c r="G89" s="2"/>
      <c r="H89" s="33"/>
      <c r="I89" s="33"/>
      <c r="J89" s="33"/>
      <c r="K89" s="33"/>
      <c r="L89" s="286"/>
      <c r="M89" s="286"/>
      <c r="N89" s="286"/>
      <c r="O89" s="286"/>
      <c r="P89" s="286"/>
      <c r="Q89" s="35"/>
      <c r="R89" s="35"/>
    </row>
    <row r="90" spans="1:18">
      <c r="A90" s="2"/>
      <c r="B90" s="2"/>
      <c r="C90" s="2"/>
      <c r="D90" s="2"/>
      <c r="E90" s="5"/>
      <c r="F90" s="2"/>
      <c r="G90" s="2"/>
      <c r="H90" s="33"/>
      <c r="I90" s="33"/>
      <c r="J90" s="33"/>
      <c r="K90" s="33"/>
      <c r="L90" s="286"/>
      <c r="M90" s="286"/>
      <c r="N90" s="286"/>
      <c r="O90" s="286"/>
      <c r="P90" s="286"/>
      <c r="Q90" s="35"/>
      <c r="R90" s="35"/>
    </row>
    <row r="91" spans="1:18">
      <c r="A91" s="2"/>
      <c r="B91" s="2"/>
      <c r="C91" s="2"/>
      <c r="D91" s="2"/>
      <c r="E91" s="5"/>
      <c r="F91" s="2"/>
      <c r="G91" s="2"/>
      <c r="H91" s="33"/>
      <c r="I91" s="33"/>
      <c r="J91" s="33"/>
      <c r="K91" s="33"/>
      <c r="L91" s="286"/>
      <c r="M91" s="286"/>
      <c r="N91" s="286"/>
      <c r="O91" s="286"/>
      <c r="P91" s="286"/>
      <c r="Q91" s="35"/>
      <c r="R91" s="35"/>
    </row>
    <row r="92" spans="1:18">
      <c r="A92" s="2"/>
      <c r="B92" s="2"/>
      <c r="C92" s="2"/>
      <c r="D92" s="2"/>
      <c r="E92" s="5"/>
      <c r="F92" s="2"/>
      <c r="G92" s="2"/>
      <c r="H92" s="33"/>
      <c r="I92" s="33"/>
      <c r="J92" s="33"/>
      <c r="K92" s="33"/>
      <c r="L92" s="286"/>
      <c r="M92" s="286"/>
      <c r="N92" s="286"/>
      <c r="O92" s="286"/>
      <c r="P92" s="286"/>
      <c r="Q92" s="35"/>
      <c r="R92" s="35"/>
    </row>
    <row r="93" spans="1:18">
      <c r="A93" s="2"/>
      <c r="B93" s="2"/>
      <c r="C93" s="2"/>
      <c r="D93" s="2"/>
      <c r="E93" s="5"/>
      <c r="F93" s="2"/>
      <c r="G93" s="2"/>
      <c r="H93" s="33"/>
      <c r="I93" s="33"/>
      <c r="J93" s="33"/>
      <c r="K93" s="33"/>
      <c r="L93" s="286"/>
      <c r="M93" s="286"/>
      <c r="N93" s="286"/>
      <c r="O93" s="286"/>
      <c r="P93" s="286"/>
      <c r="Q93" s="35"/>
      <c r="R93" s="35"/>
    </row>
  </sheetData>
  <mergeCells count="9">
    <mergeCell ref="A4:Q4"/>
    <mergeCell ref="A3:Q3"/>
    <mergeCell ref="G35:I35"/>
    <mergeCell ref="G6:I6"/>
    <mergeCell ref="G7:I7"/>
    <mergeCell ref="A32:Q32"/>
    <mergeCell ref="A33:Q33"/>
    <mergeCell ref="K6:M6"/>
    <mergeCell ref="K7:M7"/>
  </mergeCells>
  <phoneticPr fontId="0" type="noConversion"/>
  <printOptions horizontalCentered="1" verticalCentered="1"/>
  <pageMargins left="0.5" right="0" top="0.39369999999999999" bottom="0" header="0.31490000000000001" footer="0.23619999999999999"/>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7"/>
  <sheetViews>
    <sheetView zoomScaleNormal="100" workbookViewId="0">
      <selection activeCell="T5" sqref="T5"/>
    </sheetView>
  </sheetViews>
  <sheetFormatPr defaultColWidth="9.140625" defaultRowHeight="12.75"/>
  <cols>
    <col min="1" max="1" width="2.5703125" style="122" customWidth="1"/>
    <col min="2" max="2" width="41.5703125" style="122" customWidth="1"/>
    <col min="3" max="3" width="1.7109375" style="122" customWidth="1"/>
    <col min="4" max="4" width="9.5703125" style="122" customWidth="1"/>
    <col min="5" max="5" width="1.7109375" style="122" customWidth="1"/>
    <col min="6" max="6" width="8.85546875" style="122" customWidth="1"/>
    <col min="7" max="7" width="1.7109375" style="122" customWidth="1"/>
    <col min="8" max="8" width="8.7109375" style="122" customWidth="1"/>
    <col min="9" max="9" width="1.7109375" style="122" customWidth="1"/>
    <col min="10" max="10" width="10.85546875" style="122" bestFit="1" customWidth="1"/>
    <col min="11" max="11" width="1.7109375" style="122" customWidth="1"/>
    <col min="12" max="12" width="12.85546875" style="122" customWidth="1"/>
    <col min="13" max="13" width="1.7109375" style="122" customWidth="1"/>
    <col min="14" max="14" width="9.28515625" style="122" customWidth="1"/>
    <col min="15" max="15" width="1.7109375" style="122" customWidth="1"/>
    <col min="16" max="16" width="11.7109375" style="122" customWidth="1"/>
    <col min="17" max="18" width="9.140625" style="122"/>
    <col min="19" max="19" width="11.140625" style="122" bestFit="1" customWidth="1"/>
    <col min="20" max="16384" width="9.140625" style="122"/>
  </cols>
  <sheetData>
    <row r="1" spans="1:22" ht="18.75">
      <c r="A1" s="497" t="s">
        <v>44</v>
      </c>
      <c r="B1" s="497"/>
      <c r="C1" s="497"/>
      <c r="D1" s="497"/>
      <c r="E1" s="497"/>
      <c r="F1" s="497"/>
      <c r="G1" s="497"/>
      <c r="H1" s="497"/>
      <c r="I1" s="497"/>
      <c r="J1" s="497"/>
      <c r="K1" s="497"/>
      <c r="L1" s="497"/>
      <c r="M1" s="497"/>
      <c r="N1" s="497"/>
      <c r="O1" s="497"/>
      <c r="P1" s="353"/>
    </row>
    <row r="2" spans="1:22" ht="18.75">
      <c r="A2" s="497" t="s">
        <v>245</v>
      </c>
      <c r="B2" s="497"/>
      <c r="C2" s="497"/>
      <c r="D2" s="497"/>
      <c r="E2" s="497"/>
      <c r="F2" s="497"/>
      <c r="G2" s="497"/>
      <c r="H2" s="497"/>
      <c r="I2" s="497"/>
      <c r="J2" s="497"/>
      <c r="K2" s="497"/>
      <c r="L2" s="497"/>
      <c r="M2" s="497"/>
      <c r="N2" s="497"/>
      <c r="O2" s="497"/>
      <c r="P2" s="353"/>
    </row>
    <row r="3" spans="1:22" ht="18.75">
      <c r="A3" s="372"/>
      <c r="B3" s="372"/>
      <c r="C3" s="372"/>
      <c r="D3" s="372"/>
      <c r="E3" s="372"/>
      <c r="F3" s="372"/>
      <c r="G3" s="372"/>
      <c r="H3" s="372"/>
      <c r="I3" s="372"/>
      <c r="J3" s="372"/>
      <c r="K3" s="372"/>
      <c r="L3" s="372"/>
      <c r="M3" s="372"/>
      <c r="N3" s="372"/>
      <c r="O3" s="372"/>
      <c r="P3" s="372"/>
    </row>
    <row r="4" spans="1:22" ht="18.75">
      <c r="A4" s="138" t="s">
        <v>311</v>
      </c>
      <c r="B4" s="249"/>
      <c r="C4" s="249"/>
      <c r="D4" s="249"/>
      <c r="E4" s="249"/>
      <c r="F4" s="249"/>
      <c r="G4" s="249"/>
      <c r="H4" s="249"/>
      <c r="I4" s="249"/>
      <c r="J4" s="249"/>
      <c r="K4" s="249"/>
      <c r="L4" s="249"/>
      <c r="M4" s="249"/>
      <c r="N4" s="249"/>
      <c r="O4" s="249"/>
      <c r="P4" s="353"/>
    </row>
    <row r="5" spans="1:22" ht="15">
      <c r="B5" s="138"/>
      <c r="C5" s="138"/>
      <c r="D5" s="498" t="s">
        <v>132</v>
      </c>
      <c r="E5" s="498"/>
      <c r="F5" s="498"/>
      <c r="G5" s="498"/>
      <c r="H5" s="498"/>
      <c r="I5" s="498"/>
      <c r="J5" s="498"/>
      <c r="K5" s="498"/>
      <c r="L5" s="498"/>
      <c r="M5" s="308"/>
      <c r="N5" s="308"/>
      <c r="O5" s="138"/>
      <c r="P5" s="138"/>
    </row>
    <row r="6" spans="1:22" ht="12.75" customHeight="1">
      <c r="A6" s="120"/>
      <c r="B6" s="120"/>
      <c r="C6" s="121"/>
      <c r="D6" s="182" t="s">
        <v>78</v>
      </c>
      <c r="E6" s="182"/>
      <c r="F6" s="181" t="s">
        <v>77</v>
      </c>
      <c r="G6" s="181"/>
      <c r="H6" s="182" t="s">
        <v>76</v>
      </c>
      <c r="I6" s="123"/>
      <c r="J6" s="182"/>
      <c r="K6" s="182" t="s">
        <v>0</v>
      </c>
      <c r="L6" s="181" t="s">
        <v>239</v>
      </c>
      <c r="M6" s="181"/>
      <c r="N6" s="181"/>
      <c r="O6" s="181"/>
      <c r="P6" s="182"/>
      <c r="Q6" s="120"/>
      <c r="R6" s="120"/>
      <c r="S6" s="120"/>
      <c r="V6" s="120"/>
    </row>
    <row r="7" spans="1:22" ht="12.75" customHeight="1">
      <c r="A7" s="120"/>
      <c r="B7" s="120"/>
      <c r="C7" s="121"/>
      <c r="D7" s="183" t="s">
        <v>74</v>
      </c>
      <c r="E7" s="183"/>
      <c r="F7" s="181" t="s">
        <v>73</v>
      </c>
      <c r="G7" s="181"/>
      <c r="H7" s="182" t="s">
        <v>72</v>
      </c>
      <c r="I7" s="123"/>
      <c r="J7" s="182" t="s">
        <v>75</v>
      </c>
      <c r="K7" s="182" t="s">
        <v>0</v>
      </c>
      <c r="L7" s="181" t="s">
        <v>240</v>
      </c>
      <c r="M7" s="181"/>
      <c r="N7" s="181" t="s">
        <v>70</v>
      </c>
      <c r="O7" s="181"/>
      <c r="P7" s="181"/>
      <c r="Q7" s="120"/>
      <c r="R7" s="120"/>
      <c r="S7" s="120"/>
      <c r="V7" s="120"/>
    </row>
    <row r="8" spans="1:22" ht="12.75" customHeight="1">
      <c r="A8" s="136" t="s">
        <v>174</v>
      </c>
      <c r="B8" s="174"/>
      <c r="C8" s="121"/>
      <c r="D8" s="177" t="s">
        <v>69</v>
      </c>
      <c r="E8" s="178"/>
      <c r="F8" s="177" t="s">
        <v>69</v>
      </c>
      <c r="G8" s="179"/>
      <c r="H8" s="177" t="s">
        <v>68</v>
      </c>
      <c r="I8" s="179"/>
      <c r="J8" s="432" t="s">
        <v>71</v>
      </c>
      <c r="K8" s="178" t="s">
        <v>0</v>
      </c>
      <c r="L8" s="177" t="s">
        <v>241</v>
      </c>
      <c r="M8" s="179"/>
      <c r="N8" s="177" t="s">
        <v>67</v>
      </c>
      <c r="O8" s="178"/>
      <c r="P8" s="179"/>
      <c r="Q8" s="120"/>
      <c r="R8" s="120"/>
      <c r="S8" s="120"/>
      <c r="T8" s="120"/>
      <c r="U8" s="120"/>
      <c r="V8" s="120"/>
    </row>
    <row r="9" spans="1:22" s="172" customFormat="1">
      <c r="A9" s="127" t="s">
        <v>175</v>
      </c>
      <c r="B9" s="127"/>
      <c r="C9" s="127"/>
      <c r="D9" s="352">
        <v>96.5</v>
      </c>
      <c r="E9" s="352">
        <v>0</v>
      </c>
      <c r="F9" s="352">
        <v>-0.5</v>
      </c>
      <c r="G9" s="352">
        <v>0</v>
      </c>
      <c r="H9" s="352">
        <v>513.29999999999995</v>
      </c>
      <c r="I9" s="352">
        <v>0</v>
      </c>
      <c r="J9" s="352">
        <v>1328.5</v>
      </c>
      <c r="K9" s="352">
        <v>0</v>
      </c>
      <c r="L9" s="352">
        <v>-16</v>
      </c>
      <c r="M9" s="332"/>
      <c r="N9" s="332">
        <f>SUM(D9:L9)</f>
        <v>1921.8</v>
      </c>
      <c r="O9" s="452"/>
      <c r="P9" s="332"/>
      <c r="Q9" s="127"/>
      <c r="R9" s="127"/>
      <c r="S9" s="127"/>
      <c r="T9" s="127"/>
      <c r="U9" s="127"/>
      <c r="V9" s="127"/>
    </row>
    <row r="10" spans="1:22" s="356" customFormat="1">
      <c r="A10" s="357"/>
      <c r="B10" s="174" t="s">
        <v>165</v>
      </c>
      <c r="C10" s="35"/>
      <c r="D10" s="465">
        <v>0</v>
      </c>
      <c r="E10" s="466"/>
      <c r="F10" s="465">
        <v>0</v>
      </c>
      <c r="G10" s="467"/>
      <c r="H10" s="465">
        <v>0</v>
      </c>
      <c r="I10" s="467"/>
      <c r="J10" s="324">
        <v>0</v>
      </c>
      <c r="K10" s="466"/>
      <c r="L10" s="324">
        <v>-10.3</v>
      </c>
      <c r="M10" s="466"/>
      <c r="N10" s="324">
        <f>SUM(D10:M10)</f>
        <v>-10.3</v>
      </c>
      <c r="O10" s="453"/>
      <c r="P10" s="35"/>
      <c r="Q10" s="33"/>
      <c r="R10" s="33"/>
    </row>
    <row r="11" spans="1:22" s="172" customFormat="1">
      <c r="A11" s="127" t="s">
        <v>297</v>
      </c>
      <c r="B11" s="127"/>
      <c r="C11" s="127"/>
      <c r="D11" s="352">
        <f>SUM(D9:D10)</f>
        <v>96.5</v>
      </c>
      <c r="E11" s="352">
        <f t="shared" ref="E11:M11" si="0">SUM(E9:E10)</f>
        <v>0</v>
      </c>
      <c r="F11" s="352">
        <f t="shared" si="0"/>
        <v>-0.5</v>
      </c>
      <c r="G11" s="352">
        <f t="shared" si="0"/>
        <v>0</v>
      </c>
      <c r="H11" s="352">
        <f t="shared" si="0"/>
        <v>513.29999999999995</v>
      </c>
      <c r="I11" s="352">
        <f t="shared" si="0"/>
        <v>0</v>
      </c>
      <c r="J11" s="352">
        <f t="shared" si="0"/>
        <v>1328.5</v>
      </c>
      <c r="K11" s="352">
        <f t="shared" si="0"/>
        <v>0</v>
      </c>
      <c r="L11" s="352">
        <f t="shared" si="0"/>
        <v>-26.3</v>
      </c>
      <c r="M11" s="352">
        <f t="shared" si="0"/>
        <v>0</v>
      </c>
      <c r="N11" s="332">
        <f t="shared" ref="N11:N35" si="1">SUM(D11:L11)</f>
        <v>1911.5</v>
      </c>
      <c r="O11" s="452"/>
      <c r="P11" s="332"/>
      <c r="Q11" s="127"/>
      <c r="R11" s="127"/>
      <c r="S11" s="127"/>
      <c r="T11" s="127"/>
      <c r="U11" s="127"/>
      <c r="V11" s="127"/>
    </row>
    <row r="12" spans="1:22" s="129" customFormat="1">
      <c r="A12" s="170"/>
      <c r="B12" s="137" t="s">
        <v>66</v>
      </c>
      <c r="C12" s="132"/>
      <c r="D12" s="314">
        <v>0</v>
      </c>
      <c r="E12" s="314">
        <v>0</v>
      </c>
      <c r="F12" s="314">
        <v>0</v>
      </c>
      <c r="G12" s="314">
        <v>0</v>
      </c>
      <c r="H12" s="314">
        <v>0</v>
      </c>
      <c r="I12" s="314">
        <v>0</v>
      </c>
      <c r="J12" s="314">
        <v>208.2</v>
      </c>
      <c r="K12" s="314"/>
      <c r="L12" s="314">
        <v>5.9</v>
      </c>
      <c r="M12" s="314">
        <v>1.3</v>
      </c>
      <c r="N12" s="326">
        <f t="shared" si="1"/>
        <v>214.1</v>
      </c>
      <c r="O12" s="438"/>
      <c r="P12" s="326"/>
      <c r="Q12" s="175"/>
      <c r="R12" s="137"/>
      <c r="S12" s="137"/>
      <c r="T12" s="137"/>
      <c r="U12" s="137"/>
      <c r="V12" s="137"/>
    </row>
    <row r="13" spans="1:22" s="129" customFormat="1">
      <c r="A13" s="170"/>
      <c r="B13" s="137" t="s">
        <v>299</v>
      </c>
      <c r="C13" s="132"/>
      <c r="D13" s="314">
        <v>0</v>
      </c>
      <c r="E13" s="314"/>
      <c r="F13" s="314">
        <v>0</v>
      </c>
      <c r="G13" s="314"/>
      <c r="H13" s="314">
        <v>0</v>
      </c>
      <c r="I13" s="314"/>
      <c r="J13" s="314">
        <v>-60.7</v>
      </c>
      <c r="K13" s="314"/>
      <c r="L13" s="314">
        <v>0</v>
      </c>
      <c r="M13" s="314"/>
      <c r="N13" s="326">
        <f t="shared" si="1"/>
        <v>-60.7</v>
      </c>
      <c r="O13" s="438"/>
      <c r="P13" s="326"/>
      <c r="Q13" s="175"/>
      <c r="R13" s="137"/>
      <c r="S13" s="137"/>
      <c r="T13" s="137"/>
      <c r="U13" s="137"/>
      <c r="V13" s="137"/>
    </row>
    <row r="14" spans="1:22" s="129" customFormat="1" ht="13.9" customHeight="1">
      <c r="A14" s="170"/>
      <c r="B14" s="137" t="s">
        <v>65</v>
      </c>
      <c r="C14" s="132"/>
      <c r="D14" s="314">
        <v>0</v>
      </c>
      <c r="E14" s="314">
        <v>0</v>
      </c>
      <c r="F14" s="314">
        <v>-1</v>
      </c>
      <c r="G14" s="314">
        <v>0</v>
      </c>
      <c r="H14" s="314">
        <v>0</v>
      </c>
      <c r="I14" s="314">
        <v>0</v>
      </c>
      <c r="J14" s="314">
        <v>-28.2</v>
      </c>
      <c r="K14" s="314">
        <v>0</v>
      </c>
      <c r="L14" s="314">
        <v>0</v>
      </c>
      <c r="M14" s="314">
        <v>0</v>
      </c>
      <c r="N14" s="326">
        <f t="shared" si="1"/>
        <v>-29.2</v>
      </c>
      <c r="O14" s="438"/>
      <c r="P14" s="326"/>
      <c r="Q14" s="175"/>
      <c r="R14" s="137"/>
      <c r="S14" s="137"/>
      <c r="T14" s="137"/>
      <c r="U14" s="137"/>
      <c r="V14" s="137"/>
    </row>
    <row r="15" spans="1:22" s="129" customFormat="1">
      <c r="A15" s="170"/>
      <c r="B15" s="174" t="s">
        <v>235</v>
      </c>
      <c r="C15" s="132"/>
      <c r="D15" s="314">
        <v>0</v>
      </c>
      <c r="E15" s="314">
        <v>0</v>
      </c>
      <c r="F15" s="314">
        <v>0.1</v>
      </c>
      <c r="G15" s="314">
        <v>0</v>
      </c>
      <c r="H15" s="314">
        <v>4.5</v>
      </c>
      <c r="I15" s="314">
        <v>0</v>
      </c>
      <c r="J15" s="314">
        <v>1.2</v>
      </c>
      <c r="K15" s="314">
        <v>0</v>
      </c>
      <c r="L15" s="314">
        <v>0</v>
      </c>
      <c r="M15" s="314">
        <v>0</v>
      </c>
      <c r="N15" s="326">
        <f t="shared" si="1"/>
        <v>5.8</v>
      </c>
      <c r="O15" s="438"/>
      <c r="P15" s="326"/>
      <c r="Q15" s="175"/>
      <c r="R15" s="137"/>
      <c r="S15" s="137"/>
      <c r="T15" s="137"/>
      <c r="U15" s="137"/>
      <c r="V15" s="137"/>
    </row>
    <row r="16" spans="1:22" s="172" customFormat="1">
      <c r="A16" s="173" t="s">
        <v>313</v>
      </c>
      <c r="B16" s="173"/>
      <c r="C16" s="127"/>
      <c r="D16" s="342">
        <f>SUM(D11:D15)</f>
        <v>96.5</v>
      </c>
      <c r="E16" s="332"/>
      <c r="F16" s="342">
        <f>SUM(F11:F15)</f>
        <v>-1.4</v>
      </c>
      <c r="G16" s="332"/>
      <c r="H16" s="342">
        <f>SUM(H11:H15)</f>
        <v>517.79999999999995</v>
      </c>
      <c r="I16" s="332"/>
      <c r="J16" s="342">
        <f>SUM(J11:J15)</f>
        <v>1449</v>
      </c>
      <c r="K16" s="332"/>
      <c r="L16" s="342">
        <f>SUM(L11:L15)</f>
        <v>-20.399999999999999</v>
      </c>
      <c r="M16" s="332"/>
      <c r="N16" s="342">
        <f>SUM(D16:L16)</f>
        <v>2041.5</v>
      </c>
      <c r="O16" s="452"/>
      <c r="P16" s="332"/>
      <c r="Q16" s="127"/>
      <c r="R16" s="127"/>
      <c r="S16" s="127"/>
      <c r="T16" s="127"/>
      <c r="U16" s="127"/>
      <c r="V16" s="127"/>
    </row>
    <row r="17" spans="1:22" s="457" customFormat="1">
      <c r="A17" s="263" t="s">
        <v>298</v>
      </c>
      <c r="B17" s="456"/>
      <c r="C17" s="456"/>
      <c r="D17" s="331"/>
      <c r="E17" s="331"/>
      <c r="F17" s="331"/>
      <c r="G17" s="331"/>
      <c r="H17" s="331"/>
      <c r="I17" s="331"/>
      <c r="J17" s="331"/>
      <c r="K17" s="331"/>
      <c r="L17" s="331"/>
      <c r="M17" s="331"/>
      <c r="N17" s="331"/>
      <c r="O17" s="331"/>
      <c r="P17" s="331"/>
      <c r="Q17" s="456"/>
      <c r="R17" s="456"/>
      <c r="S17" s="456"/>
      <c r="T17" s="456"/>
      <c r="U17" s="456"/>
      <c r="V17" s="456"/>
    </row>
    <row r="18" spans="1:22" s="172" customFormat="1">
      <c r="A18" s="263"/>
      <c r="B18" s="127"/>
      <c r="C18" s="127"/>
      <c r="D18" s="332"/>
      <c r="E18" s="332"/>
      <c r="F18" s="332"/>
      <c r="G18" s="332"/>
      <c r="H18" s="332"/>
      <c r="I18" s="332"/>
      <c r="J18" s="332"/>
      <c r="K18" s="332"/>
      <c r="L18" s="332"/>
      <c r="M18" s="332"/>
      <c r="N18" s="332"/>
      <c r="O18" s="332"/>
      <c r="P18" s="332"/>
      <c r="Q18" s="127"/>
      <c r="R18" s="127"/>
      <c r="S18" s="127"/>
      <c r="T18" s="127"/>
      <c r="U18" s="127"/>
      <c r="V18" s="127"/>
    </row>
    <row r="19" spans="1:22" s="172" customFormat="1">
      <c r="A19" s="127"/>
      <c r="B19" s="127"/>
      <c r="C19" s="127"/>
      <c r="D19" s="332"/>
      <c r="E19" s="332"/>
      <c r="F19" s="332"/>
      <c r="G19" s="332"/>
      <c r="H19" s="332"/>
      <c r="I19" s="332"/>
      <c r="J19" s="332"/>
      <c r="K19" s="332"/>
      <c r="L19" s="332"/>
      <c r="M19" s="332"/>
      <c r="N19" s="332"/>
      <c r="O19" s="332"/>
      <c r="P19" s="332"/>
      <c r="Q19" s="127"/>
      <c r="R19" s="127"/>
      <c r="S19" s="127"/>
      <c r="T19" s="127"/>
      <c r="U19" s="127"/>
      <c r="V19" s="127"/>
    </row>
    <row r="20" spans="1:22" s="172" customFormat="1">
      <c r="A20" s="127"/>
      <c r="B20" s="127"/>
      <c r="C20" s="127"/>
      <c r="D20" s="332"/>
      <c r="E20" s="332"/>
      <c r="F20" s="332"/>
      <c r="G20" s="332"/>
      <c r="H20" s="332"/>
      <c r="I20" s="332"/>
      <c r="J20" s="332"/>
      <c r="K20" s="332"/>
      <c r="L20" s="332"/>
      <c r="M20" s="332"/>
      <c r="N20" s="332"/>
      <c r="O20" s="332"/>
      <c r="P20" s="332"/>
      <c r="Q20" s="127"/>
      <c r="R20" s="127"/>
      <c r="S20" s="127"/>
      <c r="T20" s="127"/>
      <c r="U20" s="127"/>
      <c r="V20" s="127"/>
    </row>
    <row r="21" spans="1:22" s="172" customFormat="1">
      <c r="A21" s="127"/>
      <c r="B21" s="127"/>
      <c r="C21" s="127"/>
      <c r="D21" s="332"/>
      <c r="E21" s="332"/>
      <c r="F21" s="332"/>
      <c r="G21" s="332"/>
      <c r="H21" s="332"/>
      <c r="I21" s="332"/>
      <c r="J21" s="332"/>
      <c r="K21" s="332"/>
      <c r="L21" s="332"/>
      <c r="M21" s="332"/>
      <c r="N21" s="332"/>
      <c r="O21" s="332"/>
      <c r="P21" s="332"/>
      <c r="Q21" s="127"/>
      <c r="R21" s="127"/>
      <c r="S21" s="127"/>
      <c r="T21" s="127"/>
      <c r="U21" s="127"/>
      <c r="V21" s="127"/>
    </row>
    <row r="22" spans="1:22" s="172" customFormat="1" ht="15">
      <c r="A22" s="138" t="s">
        <v>312</v>
      </c>
      <c r="B22" s="127"/>
      <c r="C22" s="127"/>
      <c r="D22" s="332"/>
      <c r="E22" s="332"/>
      <c r="F22" s="332"/>
      <c r="G22" s="332"/>
      <c r="H22" s="332"/>
      <c r="I22" s="332"/>
      <c r="J22" s="332"/>
      <c r="K22" s="332"/>
      <c r="L22" s="332"/>
      <c r="M22" s="332"/>
      <c r="N22" s="332"/>
      <c r="O22" s="332"/>
      <c r="P22" s="332"/>
      <c r="Q22" s="127"/>
      <c r="R22" s="127"/>
      <c r="S22" s="127"/>
      <c r="T22" s="127"/>
      <c r="U22" s="127"/>
      <c r="V22" s="127"/>
    </row>
    <row r="23" spans="1:22" ht="15">
      <c r="B23" s="138"/>
      <c r="C23" s="138"/>
      <c r="D23" s="498" t="s">
        <v>132</v>
      </c>
      <c r="E23" s="498"/>
      <c r="F23" s="498"/>
      <c r="G23" s="498"/>
      <c r="H23" s="498"/>
      <c r="I23" s="498"/>
      <c r="J23" s="498"/>
      <c r="K23" s="498"/>
      <c r="L23" s="498"/>
      <c r="M23" s="310"/>
      <c r="N23" s="310"/>
      <c r="O23" s="138"/>
      <c r="P23" s="138"/>
    </row>
    <row r="24" spans="1:22" ht="12.75" customHeight="1">
      <c r="A24" s="120"/>
      <c r="B24" s="120"/>
      <c r="C24" s="121"/>
      <c r="D24" s="182" t="s">
        <v>78</v>
      </c>
      <c r="E24" s="182"/>
      <c r="F24" s="181" t="s">
        <v>77</v>
      </c>
      <c r="G24" s="181"/>
      <c r="H24" s="182" t="s">
        <v>76</v>
      </c>
      <c r="I24" s="123"/>
      <c r="J24" s="182"/>
      <c r="K24" s="182" t="s">
        <v>0</v>
      </c>
      <c r="L24" s="181" t="s">
        <v>239</v>
      </c>
      <c r="M24" s="181"/>
      <c r="N24" s="181"/>
      <c r="O24" s="181"/>
      <c r="P24" s="182"/>
      <c r="Q24" s="120"/>
      <c r="R24" s="120"/>
      <c r="S24" s="120"/>
      <c r="V24" s="120"/>
    </row>
    <row r="25" spans="1:22" ht="12.75" customHeight="1">
      <c r="A25" s="120"/>
      <c r="B25" s="120"/>
      <c r="C25" s="121"/>
      <c r="D25" s="183" t="s">
        <v>74</v>
      </c>
      <c r="E25" s="183"/>
      <c r="F25" s="181" t="s">
        <v>73</v>
      </c>
      <c r="G25" s="181"/>
      <c r="H25" s="182" t="s">
        <v>72</v>
      </c>
      <c r="I25" s="123"/>
      <c r="J25" s="182" t="s">
        <v>75</v>
      </c>
      <c r="K25" s="182" t="s">
        <v>0</v>
      </c>
      <c r="L25" s="181" t="s">
        <v>240</v>
      </c>
      <c r="M25" s="181"/>
      <c r="N25" s="181" t="s">
        <v>70</v>
      </c>
      <c r="O25" s="181"/>
      <c r="P25" s="181"/>
      <c r="Q25" s="120"/>
      <c r="R25" s="120"/>
      <c r="S25" s="472"/>
      <c r="V25" s="120"/>
    </row>
    <row r="26" spans="1:22" ht="12.75" customHeight="1">
      <c r="A26" s="136" t="s">
        <v>174</v>
      </c>
      <c r="B26" s="174"/>
      <c r="C26" s="121"/>
      <c r="D26" s="177" t="s">
        <v>69</v>
      </c>
      <c r="E26" s="178"/>
      <c r="F26" s="177" t="s">
        <v>69</v>
      </c>
      <c r="G26" s="179"/>
      <c r="H26" s="177" t="s">
        <v>68</v>
      </c>
      <c r="I26" s="179"/>
      <c r="J26" s="432" t="s">
        <v>71</v>
      </c>
      <c r="K26" s="178" t="s">
        <v>0</v>
      </c>
      <c r="L26" s="177" t="s">
        <v>241</v>
      </c>
      <c r="M26" s="179"/>
      <c r="N26" s="177" t="s">
        <v>67</v>
      </c>
      <c r="O26" s="178"/>
      <c r="P26" s="179"/>
      <c r="Q26" s="120"/>
      <c r="R26" s="120"/>
      <c r="S26" s="472"/>
      <c r="T26" s="120"/>
      <c r="U26" s="120"/>
      <c r="V26" s="120"/>
    </row>
    <row r="27" spans="1:22" s="172" customFormat="1">
      <c r="A27" s="127" t="s">
        <v>296</v>
      </c>
      <c r="B27" s="127"/>
      <c r="C27" s="127"/>
      <c r="D27" s="352">
        <v>96.5</v>
      </c>
      <c r="E27" s="352">
        <v>0</v>
      </c>
      <c r="F27" s="352">
        <v>-1.4</v>
      </c>
      <c r="G27" s="352">
        <v>0</v>
      </c>
      <c r="H27" s="352">
        <v>519.5</v>
      </c>
      <c r="I27" s="352">
        <v>0</v>
      </c>
      <c r="J27" s="352">
        <v>1479.4</v>
      </c>
      <c r="K27" s="352">
        <v>0</v>
      </c>
      <c r="L27" s="352">
        <v>-28.4</v>
      </c>
      <c r="M27" s="332"/>
      <c r="N27" s="332">
        <v>2065.6</v>
      </c>
      <c r="O27" s="332"/>
      <c r="P27" s="331"/>
      <c r="Q27" s="127"/>
      <c r="R27" s="127"/>
      <c r="S27" s="473"/>
      <c r="T27" s="127"/>
      <c r="U27" s="127"/>
      <c r="V27" s="127"/>
    </row>
    <row r="28" spans="1:22" s="129" customFormat="1">
      <c r="A28" s="170"/>
      <c r="B28" s="137" t="s">
        <v>66</v>
      </c>
      <c r="C28" s="132"/>
      <c r="D28" s="326">
        <v>0</v>
      </c>
      <c r="E28" s="326"/>
      <c r="F28" s="326">
        <v>0</v>
      </c>
      <c r="G28" s="326"/>
      <c r="H28" s="326">
        <v>0</v>
      </c>
      <c r="I28" s="326"/>
      <c r="J28" s="326">
        <f>'OCI &amp; BS'!K11</f>
        <v>42.681999999999995</v>
      </c>
      <c r="K28" s="326"/>
      <c r="L28" s="326">
        <f>'OCI &amp; BS'!K27</f>
        <v>0.59999999999999964</v>
      </c>
      <c r="M28" s="326"/>
      <c r="N28" s="326">
        <f t="shared" si="1"/>
        <v>43.281999999999996</v>
      </c>
      <c r="O28" s="326"/>
      <c r="P28" s="326"/>
      <c r="Q28" s="175"/>
      <c r="R28" s="137"/>
      <c r="S28" s="39"/>
      <c r="T28" s="137"/>
      <c r="U28" s="137"/>
      <c r="V28" s="137"/>
    </row>
    <row r="29" spans="1:22" s="129" customFormat="1">
      <c r="A29" s="170"/>
      <c r="B29" s="137" t="s">
        <v>288</v>
      </c>
      <c r="C29" s="132"/>
      <c r="D29" s="326">
        <v>0</v>
      </c>
      <c r="E29" s="326"/>
      <c r="F29" s="326">
        <v>0</v>
      </c>
      <c r="G29" s="326"/>
      <c r="H29" s="326">
        <v>0</v>
      </c>
      <c r="I29" s="326"/>
      <c r="J29" s="326">
        <v>8.1999999999999993</v>
      </c>
      <c r="K29" s="326"/>
      <c r="L29" s="326">
        <v>-8.1999999999999993</v>
      </c>
      <c r="M29" s="326"/>
      <c r="N29" s="326">
        <f t="shared" si="1"/>
        <v>0</v>
      </c>
      <c r="O29" s="326"/>
      <c r="P29" s="326"/>
      <c r="Q29" s="175"/>
      <c r="R29" s="137"/>
      <c r="S29" s="39"/>
      <c r="T29" s="137"/>
      <c r="U29" s="137"/>
      <c r="V29" s="137"/>
    </row>
    <row r="30" spans="1:22" s="129" customFormat="1">
      <c r="A30" s="170"/>
      <c r="B30" s="137" t="s">
        <v>299</v>
      </c>
      <c r="C30" s="132"/>
      <c r="D30" s="314">
        <v>0</v>
      </c>
      <c r="E30" s="314"/>
      <c r="F30" s="314">
        <v>0</v>
      </c>
      <c r="G30" s="314"/>
      <c r="H30" s="314">
        <v>0</v>
      </c>
      <c r="I30" s="314"/>
      <c r="J30" s="314">
        <v>-84</v>
      </c>
      <c r="K30" s="314"/>
      <c r="L30" s="314">
        <v>0</v>
      </c>
      <c r="M30" s="314"/>
      <c r="N30" s="326">
        <f t="shared" ref="N30" si="2">SUM(D30:L30)</f>
        <v>-84</v>
      </c>
      <c r="O30" s="438"/>
      <c r="P30" s="326"/>
      <c r="Q30" s="175"/>
      <c r="R30" s="137"/>
      <c r="S30" s="137"/>
      <c r="T30" s="137"/>
      <c r="U30" s="137"/>
      <c r="V30" s="137"/>
    </row>
    <row r="31" spans="1:22" s="129" customFormat="1" ht="13.9" customHeight="1">
      <c r="A31" s="170"/>
      <c r="B31" s="137" t="s">
        <v>65</v>
      </c>
      <c r="C31" s="132"/>
      <c r="D31" s="326">
        <v>0</v>
      </c>
      <c r="E31" s="326"/>
      <c r="F31" s="326">
        <v>-0.7</v>
      </c>
      <c r="G31" s="326"/>
      <c r="H31" s="326">
        <v>0</v>
      </c>
      <c r="I31" s="326"/>
      <c r="J31" s="326">
        <v>-14.4</v>
      </c>
      <c r="K31" s="326"/>
      <c r="L31" s="326">
        <v>0</v>
      </c>
      <c r="M31" s="326"/>
      <c r="N31" s="326">
        <f t="shared" si="1"/>
        <v>-15.1</v>
      </c>
      <c r="O31" s="326"/>
      <c r="P31" s="326"/>
      <c r="Q31" s="175"/>
      <c r="R31" s="137"/>
      <c r="S31" s="137"/>
      <c r="T31" s="137"/>
      <c r="U31" s="137"/>
      <c r="V31" s="137"/>
    </row>
    <row r="32" spans="1:22" s="129" customFormat="1" hidden="1">
      <c r="A32" s="170"/>
      <c r="B32" s="132" t="s">
        <v>133</v>
      </c>
      <c r="C32" s="132"/>
      <c r="D32" s="326">
        <v>0</v>
      </c>
      <c r="E32" s="326"/>
      <c r="F32" s="326" t="s">
        <v>0</v>
      </c>
      <c r="G32" s="326"/>
      <c r="H32" s="326">
        <v>0</v>
      </c>
      <c r="I32" s="326"/>
      <c r="J32" s="326">
        <v>0</v>
      </c>
      <c r="K32" s="326"/>
      <c r="L32" s="326">
        <v>0</v>
      </c>
      <c r="M32" s="326"/>
      <c r="N32" s="326">
        <f t="shared" si="1"/>
        <v>0</v>
      </c>
      <c r="O32" s="326"/>
      <c r="P32" s="326"/>
      <c r="Q32" s="175"/>
      <c r="R32" s="137"/>
      <c r="S32" s="137"/>
      <c r="T32" s="137"/>
      <c r="U32" s="137"/>
      <c r="V32" s="137"/>
    </row>
    <row r="33" spans="1:22" s="129" customFormat="1" hidden="1">
      <c r="A33" s="170"/>
      <c r="B33" s="132" t="s">
        <v>134</v>
      </c>
      <c r="C33" s="132"/>
      <c r="D33" s="326">
        <v>0</v>
      </c>
      <c r="E33" s="326"/>
      <c r="F33" s="326">
        <v>0</v>
      </c>
      <c r="G33" s="326"/>
      <c r="H33" s="326">
        <v>0</v>
      </c>
      <c r="I33" s="326"/>
      <c r="J33" s="326">
        <v>0</v>
      </c>
      <c r="K33" s="326"/>
      <c r="L33" s="326">
        <v>0</v>
      </c>
      <c r="M33" s="326"/>
      <c r="N33" s="326">
        <f t="shared" si="1"/>
        <v>0</v>
      </c>
      <c r="O33" s="326"/>
      <c r="P33" s="326"/>
      <c r="Q33" s="175"/>
      <c r="R33" s="137"/>
      <c r="S33" s="137"/>
      <c r="T33" s="137"/>
      <c r="U33" s="137"/>
      <c r="V33" s="137"/>
    </row>
    <row r="34" spans="1:22" s="129" customFormat="1" hidden="1">
      <c r="A34" s="170"/>
      <c r="B34" s="132" t="s">
        <v>64</v>
      </c>
      <c r="C34" s="132"/>
      <c r="D34" s="326">
        <v>0</v>
      </c>
      <c r="E34" s="326"/>
      <c r="F34" s="326" t="s">
        <v>0</v>
      </c>
      <c r="G34" s="326"/>
      <c r="H34" s="326" t="s">
        <v>0</v>
      </c>
      <c r="I34" s="326"/>
      <c r="J34" s="326" t="s">
        <v>0</v>
      </c>
      <c r="K34" s="326"/>
      <c r="L34" s="326">
        <v>0</v>
      </c>
      <c r="M34" s="326"/>
      <c r="N34" s="326">
        <f t="shared" si="1"/>
        <v>0</v>
      </c>
      <c r="O34" s="326"/>
      <c r="P34" s="326"/>
      <c r="Q34" s="134"/>
      <c r="R34" s="137"/>
      <c r="S34" s="137"/>
      <c r="T34" s="137"/>
      <c r="U34" s="137"/>
      <c r="V34" s="137"/>
    </row>
    <row r="35" spans="1:22" s="129" customFormat="1">
      <c r="A35" s="170"/>
      <c r="B35" s="174" t="s">
        <v>235</v>
      </c>
      <c r="C35" s="132"/>
      <c r="D35" s="326">
        <v>0</v>
      </c>
      <c r="E35" s="326"/>
      <c r="F35" s="326">
        <v>0.2</v>
      </c>
      <c r="G35" s="326"/>
      <c r="H35" s="326">
        <v>5.7</v>
      </c>
      <c r="I35" s="326"/>
      <c r="J35" s="326">
        <v>2.6</v>
      </c>
      <c r="K35" s="326"/>
      <c r="L35" s="326">
        <v>0</v>
      </c>
      <c r="M35" s="326"/>
      <c r="N35" s="326">
        <f t="shared" si="1"/>
        <v>8.5</v>
      </c>
      <c r="O35" s="326"/>
      <c r="P35" s="326"/>
      <c r="Q35" s="134"/>
      <c r="R35" s="137"/>
      <c r="S35" s="137"/>
      <c r="T35" s="137"/>
      <c r="U35" s="137"/>
      <c r="V35" s="137"/>
    </row>
    <row r="36" spans="1:22" s="172" customFormat="1">
      <c r="A36" s="173" t="s">
        <v>314</v>
      </c>
      <c r="B36" s="173"/>
      <c r="C36" s="127"/>
      <c r="D36" s="342">
        <f>SUM(D27:D35)</f>
        <v>96.5</v>
      </c>
      <c r="E36" s="342">
        <f t="shared" ref="E36:K36" si="3">SUM(E27:E35)</f>
        <v>0</v>
      </c>
      <c r="F36" s="342">
        <f>SUM(F27:F35)</f>
        <v>-1.8999999999999997</v>
      </c>
      <c r="G36" s="342">
        <f t="shared" si="3"/>
        <v>0</v>
      </c>
      <c r="H36" s="342">
        <f>SUM(H27:H35)</f>
        <v>525.20000000000005</v>
      </c>
      <c r="I36" s="342">
        <f t="shared" si="3"/>
        <v>0</v>
      </c>
      <c r="J36" s="342">
        <f>SUM(J27:J35)</f>
        <v>1434.482</v>
      </c>
      <c r="K36" s="342">
        <f t="shared" si="3"/>
        <v>0</v>
      </c>
      <c r="L36" s="342">
        <f>SUM(L27:L35)</f>
        <v>-36</v>
      </c>
      <c r="M36" s="332"/>
      <c r="N36" s="342">
        <f>SUM(D36:L36)</f>
        <v>2018.2820000000002</v>
      </c>
      <c r="O36" s="332"/>
      <c r="P36" s="331"/>
      <c r="Q36" s="127"/>
      <c r="R36" s="127"/>
      <c r="S36" s="127"/>
      <c r="T36" s="127"/>
      <c r="U36" s="127"/>
      <c r="V36" s="127"/>
    </row>
    <row r="37" spans="1:22">
      <c r="A37" s="263" t="s">
        <v>300</v>
      </c>
    </row>
  </sheetData>
  <mergeCells count="4">
    <mergeCell ref="A1:O1"/>
    <mergeCell ref="D5:L5"/>
    <mergeCell ref="D23:L23"/>
    <mergeCell ref="A2:O2"/>
  </mergeCells>
  <pageMargins left="0.5" right="0.25" top="0.39369999999999999" bottom="0.25" header="0.31490000000000001" footer="0.23619999999999999"/>
  <pageSetup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6"/>
  <sheetViews>
    <sheetView zoomScaleNormal="100" workbookViewId="0">
      <selection activeCell="R1" activeCellId="2" sqref="P1:P1048576 Q1:Q1048576 R1:R1048576"/>
    </sheetView>
  </sheetViews>
  <sheetFormatPr defaultColWidth="9.140625" defaultRowHeight="12.75"/>
  <cols>
    <col min="1" max="1" width="2.140625" style="122" customWidth="1"/>
    <col min="2" max="2" width="0.7109375" style="122" customWidth="1"/>
    <col min="3" max="3" width="1.28515625" style="122" customWidth="1"/>
    <col min="4" max="4" width="59.85546875" style="122" customWidth="1"/>
    <col min="5" max="5" width="1.7109375" style="122" customWidth="1"/>
    <col min="6" max="6" width="12.28515625" style="122" customWidth="1"/>
    <col min="7" max="7" width="1.140625" style="122" customWidth="1"/>
    <col min="8" max="8" width="12.28515625" style="122" customWidth="1"/>
    <col min="9" max="9" width="1.140625" style="122" customWidth="1"/>
    <col min="10" max="10" width="12.28515625" style="122" customWidth="1"/>
    <col min="11" max="11" width="1.140625" style="122" customWidth="1"/>
    <col min="12" max="12" width="12.28515625" style="122" customWidth="1"/>
    <col min="13" max="13" width="1.140625" style="122" customWidth="1"/>
    <col min="14" max="14" width="12.28515625" style="122" customWidth="1"/>
    <col min="15" max="15" width="3.7109375" style="122" customWidth="1"/>
    <col min="16" max="16" width="2" style="122" hidden="1" customWidth="1"/>
    <col min="17" max="17" width="1.85546875" style="122" hidden="1" customWidth="1"/>
    <col min="18" max="18" width="2.140625" style="122" hidden="1" customWidth="1"/>
    <col min="19" max="16384" width="9.140625" style="122"/>
  </cols>
  <sheetData>
    <row r="1" spans="1:20" ht="18.75" customHeight="1">
      <c r="A1" s="489" t="s">
        <v>44</v>
      </c>
      <c r="B1" s="489"/>
      <c r="C1" s="489"/>
      <c r="D1" s="489"/>
      <c r="E1" s="489"/>
      <c r="F1" s="489"/>
      <c r="G1" s="489"/>
      <c r="H1" s="489"/>
      <c r="I1" s="489"/>
      <c r="J1" s="489"/>
      <c r="K1" s="489"/>
      <c r="L1" s="489"/>
      <c r="M1" s="489"/>
      <c r="N1" s="489"/>
      <c r="O1" s="489"/>
      <c r="P1" s="382"/>
      <c r="Q1" s="382"/>
      <c r="R1" s="261"/>
      <c r="S1" s="261"/>
      <c r="T1" s="261"/>
    </row>
    <row r="2" spans="1:20" ht="18.75" customHeight="1">
      <c r="A2" s="489" t="s">
        <v>159</v>
      </c>
      <c r="B2" s="489"/>
      <c r="C2" s="489"/>
      <c r="D2" s="489"/>
      <c r="E2" s="489"/>
      <c r="F2" s="489"/>
      <c r="G2" s="489"/>
      <c r="H2" s="489"/>
      <c r="I2" s="489"/>
      <c r="J2" s="489"/>
      <c r="K2" s="489"/>
      <c r="L2" s="489"/>
      <c r="M2" s="489"/>
      <c r="N2" s="489"/>
      <c r="O2" s="489"/>
      <c r="P2" s="382"/>
      <c r="Q2" s="382"/>
      <c r="R2" s="261"/>
      <c r="S2" s="261"/>
      <c r="T2" s="261"/>
    </row>
    <row r="3" spans="1:20" ht="17.45" customHeight="1" thickBot="1">
      <c r="A3" s="262"/>
      <c r="B3" s="262"/>
      <c r="C3" s="262"/>
      <c r="D3" s="262"/>
      <c r="E3" s="262"/>
      <c r="F3" s="262"/>
      <c r="G3" s="262"/>
      <c r="H3" s="262"/>
      <c r="I3" s="262"/>
      <c r="J3" s="262"/>
      <c r="K3" s="262"/>
      <c r="L3" s="262"/>
      <c r="M3" s="262"/>
      <c r="N3" s="262"/>
      <c r="O3" s="123"/>
      <c r="P3" s="123"/>
      <c r="Q3" s="123"/>
      <c r="R3" s="261"/>
      <c r="S3" s="261"/>
      <c r="T3" s="261"/>
    </row>
    <row r="4" spans="1:20" s="120" customFormat="1" ht="12.75" customHeight="1">
      <c r="A4" s="123"/>
      <c r="B4" s="123"/>
      <c r="C4" s="123"/>
      <c r="D4" s="123"/>
      <c r="E4" s="123"/>
      <c r="F4" s="499" t="s">
        <v>7</v>
      </c>
      <c r="G4" s="499"/>
      <c r="H4" s="499"/>
      <c r="I4" s="476"/>
      <c r="J4" s="499" t="s">
        <v>310</v>
      </c>
      <c r="K4" s="499"/>
      <c r="L4" s="499"/>
      <c r="M4" s="260"/>
      <c r="N4" s="447" t="str">
        <f>IS!M6</f>
        <v>Year ended</v>
      </c>
      <c r="O4" s="124"/>
      <c r="P4" s="123"/>
      <c r="Q4" s="123"/>
      <c r="R4" s="259"/>
      <c r="S4" s="259"/>
      <c r="T4" s="259"/>
    </row>
    <row r="5" spans="1:20">
      <c r="A5" s="123"/>
      <c r="B5" s="123"/>
      <c r="C5" s="123"/>
      <c r="D5" s="258"/>
      <c r="E5" s="258"/>
      <c r="F5" s="500" t="str">
        <f>IS!F7</f>
        <v>September 30,</v>
      </c>
      <c r="G5" s="500"/>
      <c r="H5" s="500"/>
      <c r="I5" s="481"/>
      <c r="J5" s="500" t="str">
        <f>IS!J7</f>
        <v>September 30,</v>
      </c>
      <c r="K5" s="500"/>
      <c r="L5" s="500"/>
      <c r="M5" s="123"/>
      <c r="N5" s="448" t="str">
        <f>IS!M7</f>
        <v>December 31,</v>
      </c>
      <c r="O5" s="402"/>
      <c r="P5" s="123"/>
      <c r="Q5" s="276"/>
    </row>
    <row r="6" spans="1:20" ht="13.5" thickBot="1">
      <c r="A6" s="379" t="s">
        <v>173</v>
      </c>
      <c r="B6" s="262"/>
      <c r="C6" s="262"/>
      <c r="D6" s="378"/>
      <c r="E6" s="258"/>
      <c r="F6" s="395">
        <v>2014</v>
      </c>
      <c r="G6" s="262"/>
      <c r="H6" s="396">
        <v>2013</v>
      </c>
      <c r="I6" s="396"/>
      <c r="J6" s="395">
        <v>2014</v>
      </c>
      <c r="K6" s="262"/>
      <c r="L6" s="396">
        <v>2013</v>
      </c>
      <c r="M6" s="396"/>
      <c r="N6" s="396">
        <v>2013</v>
      </c>
      <c r="O6" s="123"/>
      <c r="P6" s="154"/>
      <c r="Q6" s="272"/>
    </row>
    <row r="7" spans="1:20">
      <c r="A7" s="120"/>
      <c r="B7" s="120"/>
      <c r="C7" s="120"/>
      <c r="D7" s="120"/>
      <c r="E7" s="120"/>
      <c r="F7" s="303" t="s">
        <v>0</v>
      </c>
      <c r="G7" s="303"/>
      <c r="H7" s="303"/>
      <c r="I7" s="303"/>
      <c r="J7" s="303" t="s">
        <v>0</v>
      </c>
      <c r="K7" s="303"/>
      <c r="L7" s="303"/>
      <c r="M7" s="303"/>
      <c r="N7" s="303" t="s">
        <v>0</v>
      </c>
      <c r="O7" s="303"/>
      <c r="P7" s="303"/>
      <c r="Q7" s="303"/>
    </row>
    <row r="8" spans="1:20">
      <c r="A8" s="76" t="s">
        <v>270</v>
      </c>
      <c r="B8" s="3"/>
      <c r="C8" s="3"/>
      <c r="D8" s="3"/>
      <c r="E8" s="3"/>
      <c r="F8" s="137" t="s">
        <v>0</v>
      </c>
      <c r="G8" s="120"/>
      <c r="H8" s="257"/>
      <c r="I8" s="257"/>
      <c r="J8" s="137" t="s">
        <v>0</v>
      </c>
      <c r="K8" s="120"/>
      <c r="L8" s="257"/>
      <c r="M8" s="257"/>
      <c r="N8" s="137" t="s">
        <v>0</v>
      </c>
      <c r="O8" s="120"/>
      <c r="P8" s="257"/>
      <c r="Q8" s="257"/>
    </row>
    <row r="9" spans="1:20">
      <c r="A9" s="162"/>
      <c r="B9" s="311" t="s">
        <v>147</v>
      </c>
      <c r="C9" s="311"/>
      <c r="D9" s="311"/>
      <c r="E9" s="3"/>
      <c r="F9" s="325">
        <v>8.4</v>
      </c>
      <c r="G9" s="327"/>
      <c r="H9" s="326">
        <v>74.2</v>
      </c>
      <c r="I9" s="326"/>
      <c r="J9" s="325">
        <v>42.7</v>
      </c>
      <c r="K9" s="327"/>
      <c r="L9" s="326">
        <v>208.2</v>
      </c>
      <c r="M9" s="326"/>
      <c r="N9" s="326">
        <v>238.3</v>
      </c>
      <c r="O9" s="343"/>
      <c r="P9" s="256"/>
      <c r="Q9" s="256"/>
    </row>
    <row r="10" spans="1:20">
      <c r="A10" s="162"/>
      <c r="B10" s="311" t="s">
        <v>242</v>
      </c>
      <c r="C10" s="311"/>
      <c r="D10" s="311"/>
      <c r="E10" s="3"/>
      <c r="F10" s="329">
        <v>0</v>
      </c>
      <c r="G10" s="334"/>
      <c r="H10" s="314"/>
      <c r="I10" s="314"/>
      <c r="J10" s="329">
        <v>0</v>
      </c>
      <c r="K10" s="334"/>
      <c r="L10" s="314"/>
      <c r="M10" s="314"/>
      <c r="N10" s="314"/>
      <c r="O10" s="336"/>
      <c r="P10" s="39"/>
      <c r="Q10" s="97"/>
    </row>
    <row r="11" spans="1:20">
      <c r="A11" s="162"/>
      <c r="B11" s="311" t="s">
        <v>243</v>
      </c>
      <c r="C11" s="311"/>
      <c r="D11" s="311"/>
      <c r="E11" s="3"/>
      <c r="F11" s="329">
        <v>0</v>
      </c>
      <c r="G11" s="334"/>
      <c r="H11" s="314"/>
      <c r="I11" s="314"/>
      <c r="J11" s="329">
        <v>0</v>
      </c>
      <c r="K11" s="334"/>
      <c r="L11" s="314"/>
      <c r="M11" s="314"/>
      <c r="N11" s="314"/>
      <c r="O11" s="336"/>
      <c r="P11" s="39"/>
      <c r="Q11" s="97"/>
    </row>
    <row r="12" spans="1:20">
      <c r="A12" s="162"/>
      <c r="C12" s="311" t="s">
        <v>166</v>
      </c>
      <c r="D12" s="312"/>
      <c r="E12" s="3"/>
      <c r="F12" s="329">
        <v>129.4</v>
      </c>
      <c r="G12" s="334"/>
      <c r="H12" s="314">
        <v>107.9</v>
      </c>
      <c r="I12" s="314"/>
      <c r="J12" s="329">
        <v>347.5</v>
      </c>
      <c r="K12" s="334"/>
      <c r="L12" s="314">
        <v>312.7</v>
      </c>
      <c r="M12" s="314"/>
      <c r="N12" s="314">
        <v>447.5</v>
      </c>
      <c r="O12" s="334"/>
      <c r="P12" s="39"/>
      <c r="Q12" s="39"/>
    </row>
    <row r="13" spans="1:20">
      <c r="C13" s="217" t="s">
        <v>285</v>
      </c>
      <c r="D13" s="312"/>
      <c r="E13" s="62"/>
      <c r="F13" s="329">
        <v>8.6999999999999993</v>
      </c>
      <c r="G13" s="334"/>
      <c r="H13" s="314">
        <v>2.6</v>
      </c>
      <c r="I13" s="314"/>
      <c r="J13" s="329">
        <v>26.6</v>
      </c>
      <c r="K13" s="334"/>
      <c r="L13" s="314">
        <v>5</v>
      </c>
      <c r="M13" s="314"/>
      <c r="N13" s="314">
        <f>13+1.3</f>
        <v>14.3</v>
      </c>
      <c r="O13" s="334"/>
      <c r="P13" s="39"/>
      <c r="Q13" s="274"/>
    </row>
    <row r="14" spans="1:20">
      <c r="C14" s="311" t="s">
        <v>14</v>
      </c>
      <c r="D14" s="312"/>
      <c r="F14" s="329">
        <v>7.7</v>
      </c>
      <c r="G14" s="334"/>
      <c r="H14" s="314">
        <v>9.1</v>
      </c>
      <c r="I14" s="314"/>
      <c r="J14" s="329">
        <v>22.6</v>
      </c>
      <c r="K14" s="334"/>
      <c r="L14" s="314">
        <v>24.8</v>
      </c>
      <c r="M14" s="314"/>
      <c r="N14" s="314">
        <v>32.299999999999997</v>
      </c>
      <c r="O14" s="334"/>
      <c r="P14" s="39"/>
      <c r="Q14" s="274"/>
    </row>
    <row r="15" spans="1:20">
      <c r="A15" s="162"/>
      <c r="C15" s="311" t="s">
        <v>271</v>
      </c>
      <c r="D15" s="312"/>
      <c r="E15" s="62"/>
      <c r="F15" s="329">
        <v>0</v>
      </c>
      <c r="G15" s="334"/>
      <c r="H15" s="314">
        <v>1.4</v>
      </c>
      <c r="I15" s="314"/>
      <c r="J15" s="329">
        <v>1.8</v>
      </c>
      <c r="K15" s="334"/>
      <c r="L15" s="314">
        <v>4.3</v>
      </c>
      <c r="M15" s="314"/>
      <c r="N15" s="314">
        <v>8.6</v>
      </c>
      <c r="O15" s="334"/>
      <c r="P15" s="39"/>
      <c r="Q15" s="97"/>
    </row>
    <row r="16" spans="1:20">
      <c r="A16" s="162"/>
      <c r="C16" s="313" t="s">
        <v>130</v>
      </c>
      <c r="D16" s="312"/>
      <c r="E16" s="62"/>
      <c r="F16" s="329">
        <v>-5.5</v>
      </c>
      <c r="G16" s="334"/>
      <c r="H16" s="314">
        <v>-4.4000000000000004</v>
      </c>
      <c r="I16" s="314"/>
      <c r="J16" s="329">
        <v>-12.3</v>
      </c>
      <c r="K16" s="334"/>
      <c r="L16" s="314">
        <v>-25.7</v>
      </c>
      <c r="M16" s="314"/>
      <c r="N16" s="314">
        <v>-33.799999999999997</v>
      </c>
      <c r="O16" s="334"/>
      <c r="P16" s="39"/>
      <c r="Q16" s="274"/>
    </row>
    <row r="17" spans="1:17">
      <c r="A17" s="162"/>
      <c r="C17" s="311" t="s">
        <v>129</v>
      </c>
      <c r="D17" s="312"/>
      <c r="E17" s="62"/>
      <c r="F17" s="333">
        <v>3.2</v>
      </c>
      <c r="G17" s="334"/>
      <c r="H17" s="314">
        <v>2.6</v>
      </c>
      <c r="I17" s="314"/>
      <c r="J17" s="333">
        <v>13.5</v>
      </c>
      <c r="K17" s="334"/>
      <c r="L17" s="314">
        <v>3.5</v>
      </c>
      <c r="M17" s="314"/>
      <c r="N17" s="314">
        <f>4.9-0.1-1.3</f>
        <v>3.5000000000000009</v>
      </c>
      <c r="O17" s="334"/>
      <c r="P17" s="39"/>
      <c r="Q17" s="97"/>
    </row>
    <row r="18" spans="1:17">
      <c r="A18" s="162"/>
      <c r="C18" s="311" t="s">
        <v>156</v>
      </c>
      <c r="D18" s="312"/>
      <c r="E18" s="65"/>
      <c r="F18" s="329">
        <v>15.9</v>
      </c>
      <c r="G18" s="334"/>
      <c r="H18" s="314">
        <v>-2</v>
      </c>
      <c r="I18" s="314"/>
      <c r="J18" s="329">
        <v>-8.3000000000000007</v>
      </c>
      <c r="K18" s="334"/>
      <c r="L18" s="314">
        <v>-35.799999999999997</v>
      </c>
      <c r="M18" s="314"/>
      <c r="N18" s="314">
        <v>-30.7</v>
      </c>
      <c r="O18" s="314"/>
      <c r="P18" s="39"/>
      <c r="Q18" s="97"/>
    </row>
    <row r="19" spans="1:17">
      <c r="A19" s="162"/>
      <c r="C19" s="311" t="s">
        <v>128</v>
      </c>
      <c r="D19" s="312"/>
      <c r="E19" s="62"/>
      <c r="F19" s="329">
        <v>21.3</v>
      </c>
      <c r="G19" s="334"/>
      <c r="H19" s="314">
        <v>-27.6</v>
      </c>
      <c r="I19" s="314"/>
      <c r="J19" s="329">
        <v>23.2</v>
      </c>
      <c r="K19" s="334"/>
      <c r="L19" s="314">
        <v>-17.8</v>
      </c>
      <c r="M19" s="314"/>
      <c r="N19" s="314">
        <v>17</v>
      </c>
      <c r="O19" s="334"/>
      <c r="P19" s="39"/>
      <c r="Q19" s="97"/>
    </row>
    <row r="20" spans="1:17">
      <c r="A20" s="162"/>
      <c r="C20" s="311" t="s">
        <v>304</v>
      </c>
      <c r="D20" s="312"/>
      <c r="E20" s="62"/>
      <c r="F20" s="333">
        <v>33.5</v>
      </c>
      <c r="G20" s="334"/>
      <c r="H20" s="314">
        <v>18.7</v>
      </c>
      <c r="I20" s="314"/>
      <c r="J20" s="333">
        <v>2.8</v>
      </c>
      <c r="K20" s="334"/>
      <c r="L20" s="314">
        <v>53.8</v>
      </c>
      <c r="M20" s="314"/>
      <c r="N20" s="314">
        <v>34.700000000000003</v>
      </c>
      <c r="O20" s="314"/>
      <c r="P20" s="39"/>
      <c r="Q20" s="97"/>
    </row>
    <row r="21" spans="1:17">
      <c r="A21" s="162"/>
      <c r="C21" s="311" t="s">
        <v>163</v>
      </c>
      <c r="D21" s="312"/>
      <c r="E21" s="62"/>
      <c r="F21" s="329">
        <v>8.1</v>
      </c>
      <c r="G21" s="334"/>
      <c r="H21" s="314">
        <v>6.9</v>
      </c>
      <c r="I21" s="314"/>
      <c r="J21" s="329">
        <v>-7.1</v>
      </c>
      <c r="K21" s="334"/>
      <c r="L21" s="314">
        <v>30.4</v>
      </c>
      <c r="M21" s="314"/>
      <c r="N21" s="314">
        <v>43.6</v>
      </c>
      <c r="O21" s="334"/>
      <c r="P21" s="39"/>
      <c r="Q21" s="97"/>
    </row>
    <row r="22" spans="1:17">
      <c r="A22" s="255"/>
      <c r="B22" s="54" t="s">
        <v>269</v>
      </c>
      <c r="C22" s="54"/>
      <c r="D22" s="254"/>
      <c r="E22" s="60"/>
      <c r="F22" s="335">
        <f>SUM(F9:F21)</f>
        <v>230.7</v>
      </c>
      <c r="G22" s="327"/>
      <c r="H22" s="463">
        <f>SUM(H9:H21)</f>
        <v>189.4</v>
      </c>
      <c r="I22" s="326"/>
      <c r="J22" s="335">
        <f>SUM(J9:J21)</f>
        <v>453</v>
      </c>
      <c r="K22" s="327"/>
      <c r="L22" s="463">
        <f>SUM(L9:L21)</f>
        <v>563.39999999999975</v>
      </c>
      <c r="M22" s="326"/>
      <c r="N22" s="463">
        <f>SUM(N9:N21)</f>
        <v>775.3</v>
      </c>
      <c r="O22" s="327"/>
      <c r="P22" s="97"/>
      <c r="Q22" s="97"/>
    </row>
    <row r="23" spans="1:17">
      <c r="A23" s="76" t="s">
        <v>268</v>
      </c>
      <c r="B23" s="3"/>
      <c r="C23" s="3"/>
      <c r="D23" s="3"/>
      <c r="E23" s="7"/>
      <c r="F23" s="329"/>
      <c r="G23" s="327"/>
      <c r="H23" s="314"/>
      <c r="I23" s="314"/>
      <c r="J23" s="329"/>
      <c r="K23" s="327"/>
      <c r="L23" s="314"/>
      <c r="M23" s="314"/>
      <c r="N23" s="314"/>
      <c r="O23" s="327"/>
      <c r="P23" s="39"/>
      <c r="Q23" s="97"/>
    </row>
    <row r="24" spans="1:17">
      <c r="A24" s="162"/>
      <c r="B24" s="3" t="s">
        <v>127</v>
      </c>
      <c r="C24" s="3"/>
      <c r="D24" s="3"/>
      <c r="E24" s="7"/>
      <c r="F24" s="329">
        <v>-70.400000000000006</v>
      </c>
      <c r="G24" s="327"/>
      <c r="H24" s="314">
        <v>-120.9</v>
      </c>
      <c r="I24" s="314"/>
      <c r="J24" s="329">
        <v>-286.3</v>
      </c>
      <c r="K24" s="327"/>
      <c r="L24" s="314">
        <v>-262</v>
      </c>
      <c r="M24" s="314"/>
      <c r="N24" s="314">
        <v>-373</v>
      </c>
      <c r="O24" s="327"/>
      <c r="P24" s="39"/>
      <c r="Q24" s="97"/>
    </row>
    <row r="25" spans="1:17">
      <c r="A25" s="162"/>
      <c r="B25" s="3" t="s">
        <v>157</v>
      </c>
      <c r="C25" s="3"/>
      <c r="D25" s="3"/>
      <c r="E25" s="7"/>
      <c r="F25" s="329">
        <v>-70.599999999999994</v>
      </c>
      <c r="G25" s="327"/>
      <c r="H25" s="314">
        <v>-76.8</v>
      </c>
      <c r="I25" s="314"/>
      <c r="J25" s="329">
        <v>-337.9</v>
      </c>
      <c r="K25" s="327"/>
      <c r="L25" s="314">
        <v>-352.6</v>
      </c>
      <c r="M25" s="314"/>
      <c r="N25" s="314">
        <v>-438.5</v>
      </c>
      <c r="O25" s="327"/>
      <c r="P25" s="39"/>
      <c r="Q25" s="97"/>
    </row>
    <row r="26" spans="1:17" ht="12.75" hidden="1" customHeight="1">
      <c r="A26" s="162"/>
      <c r="B26" s="137" t="s">
        <v>126</v>
      </c>
      <c r="C26" s="137"/>
      <c r="E26" s="7"/>
      <c r="F26" s="329">
        <v>0</v>
      </c>
      <c r="G26" s="327"/>
      <c r="H26" s="314">
        <v>0</v>
      </c>
      <c r="I26" s="314"/>
      <c r="J26" s="329">
        <v>0</v>
      </c>
      <c r="K26" s="327"/>
      <c r="L26" s="314">
        <v>0</v>
      </c>
      <c r="M26" s="314"/>
      <c r="N26" s="314">
        <v>0</v>
      </c>
      <c r="O26" s="327"/>
      <c r="P26" s="39"/>
      <c r="Q26" s="97"/>
    </row>
    <row r="27" spans="1:17">
      <c r="A27" s="162"/>
      <c r="B27" s="3" t="s">
        <v>125</v>
      </c>
      <c r="C27" s="3"/>
      <c r="E27" s="7"/>
      <c r="F27" s="329">
        <v>-8.5</v>
      </c>
      <c r="G27" s="327"/>
      <c r="H27" s="314">
        <v>-7.3</v>
      </c>
      <c r="I27" s="314"/>
      <c r="J27" s="329">
        <v>-20.3</v>
      </c>
      <c r="K27" s="327"/>
      <c r="L27" s="314">
        <v>-21.2</v>
      </c>
      <c r="M27" s="314"/>
      <c r="N27" s="314">
        <v>-29.2</v>
      </c>
      <c r="O27" s="327"/>
      <c r="P27" s="39"/>
      <c r="Q27" s="97"/>
    </row>
    <row r="28" spans="1:17">
      <c r="A28" s="162"/>
      <c r="B28" s="3" t="s">
        <v>164</v>
      </c>
      <c r="C28" s="3"/>
      <c r="D28" s="165"/>
      <c r="E28" s="7"/>
      <c r="F28" s="333">
        <v>-2.7</v>
      </c>
      <c r="G28" s="327"/>
      <c r="H28" s="314">
        <v>-3.4</v>
      </c>
      <c r="I28" s="314"/>
      <c r="J28" s="333">
        <v>-26.1</v>
      </c>
      <c r="K28" s="327"/>
      <c r="L28" s="314">
        <v>-6.9</v>
      </c>
      <c r="M28" s="314"/>
      <c r="N28" s="314">
        <v>-22</v>
      </c>
      <c r="O28" s="326"/>
      <c r="P28" s="39"/>
      <c r="Q28" s="97"/>
    </row>
    <row r="29" spans="1:17">
      <c r="A29" s="162"/>
      <c r="B29" s="137" t="s">
        <v>281</v>
      </c>
      <c r="C29" s="137"/>
      <c r="D29" s="165"/>
      <c r="E29" s="7"/>
      <c r="F29" s="333">
        <v>0</v>
      </c>
      <c r="G29" s="327"/>
      <c r="H29" s="314">
        <v>0</v>
      </c>
      <c r="I29" s="314"/>
      <c r="J29" s="333">
        <v>4.9000000000000004</v>
      </c>
      <c r="K29" s="327"/>
      <c r="L29" s="314">
        <v>2.6</v>
      </c>
      <c r="M29" s="314"/>
      <c r="N29" s="314">
        <v>2.6</v>
      </c>
      <c r="O29" s="326"/>
      <c r="P29" s="39"/>
      <c r="Q29" s="97"/>
    </row>
    <row r="30" spans="1:17">
      <c r="A30" s="76"/>
      <c r="B30" s="3" t="s">
        <v>264</v>
      </c>
      <c r="C30" s="3"/>
      <c r="D30" s="3"/>
      <c r="E30" s="7"/>
      <c r="F30" s="329">
        <v>-3.2</v>
      </c>
      <c r="G30" s="327"/>
      <c r="H30" s="314">
        <v>0</v>
      </c>
      <c r="I30" s="314"/>
      <c r="J30" s="329">
        <v>-3.2</v>
      </c>
      <c r="K30" s="327"/>
      <c r="L30" s="314">
        <v>-0.6</v>
      </c>
      <c r="M30" s="314"/>
      <c r="N30" s="314">
        <v>-0.6</v>
      </c>
      <c r="O30" s="327"/>
      <c r="P30" s="39"/>
      <c r="Q30" s="97"/>
    </row>
    <row r="31" spans="1:17">
      <c r="A31" s="255"/>
      <c r="B31" s="54" t="s">
        <v>267</v>
      </c>
      <c r="C31" s="54"/>
      <c r="D31" s="254"/>
      <c r="E31" s="60"/>
      <c r="F31" s="335">
        <f>SUM(F24:F30)</f>
        <v>-155.39999999999998</v>
      </c>
      <c r="G31" s="327"/>
      <c r="H31" s="463">
        <f>SUM(H24:H30)</f>
        <v>-208.4</v>
      </c>
      <c r="I31" s="326"/>
      <c r="J31" s="335">
        <f>SUM(J24:J30)</f>
        <v>-668.90000000000009</v>
      </c>
      <c r="K31" s="327"/>
      <c r="L31" s="463">
        <f>SUM(L24:L30)</f>
        <v>-640.70000000000005</v>
      </c>
      <c r="M31" s="326"/>
      <c r="N31" s="463">
        <f>SUM(N24:N30)</f>
        <v>-860.7</v>
      </c>
      <c r="O31" s="327"/>
      <c r="P31" s="97"/>
      <c r="Q31" s="97"/>
    </row>
    <row r="32" spans="1:17">
      <c r="A32" s="76" t="s">
        <v>184</v>
      </c>
      <c r="B32" s="3"/>
      <c r="C32" s="3"/>
      <c r="D32" s="3"/>
      <c r="E32" s="7"/>
      <c r="F32" s="329"/>
      <c r="G32" s="327"/>
      <c r="H32" s="314"/>
      <c r="I32" s="314"/>
      <c r="J32" s="329"/>
      <c r="K32" s="327"/>
      <c r="L32" s="314"/>
      <c r="M32" s="314"/>
      <c r="N32" s="314"/>
      <c r="O32" s="327"/>
      <c r="P32" s="39"/>
      <c r="Q32" s="97"/>
    </row>
    <row r="33" spans="1:17">
      <c r="A33" s="76"/>
      <c r="B33" s="82" t="s">
        <v>182</v>
      </c>
      <c r="C33" s="82"/>
      <c r="D33" s="82"/>
      <c r="E33" s="7"/>
      <c r="F33" s="333">
        <v>0</v>
      </c>
      <c r="G33" s="327"/>
      <c r="H33" s="314">
        <v>0</v>
      </c>
      <c r="I33" s="314"/>
      <c r="J33" s="333">
        <v>105.4</v>
      </c>
      <c r="K33" s="327"/>
      <c r="L33" s="314">
        <v>114.6</v>
      </c>
      <c r="M33" s="314"/>
      <c r="N33" s="314">
        <v>114.6</v>
      </c>
      <c r="O33" s="327"/>
      <c r="P33" s="39"/>
      <c r="Q33" s="97"/>
    </row>
    <row r="34" spans="1:17">
      <c r="A34" s="76"/>
      <c r="B34" s="82" t="s">
        <v>280</v>
      </c>
      <c r="C34" s="82"/>
      <c r="D34" s="82"/>
      <c r="E34" s="66"/>
      <c r="F34" s="333">
        <v>-46.3</v>
      </c>
      <c r="G34" s="326"/>
      <c r="H34" s="314">
        <v>-5.3</v>
      </c>
      <c r="I34" s="314"/>
      <c r="J34" s="333">
        <v>-128.5</v>
      </c>
      <c r="K34" s="326"/>
      <c r="L34" s="314">
        <v>-6.3</v>
      </c>
      <c r="M34" s="314"/>
      <c r="N34" s="314">
        <v>-11.9</v>
      </c>
      <c r="O34" s="326"/>
      <c r="P34" s="39"/>
      <c r="Q34" s="97"/>
    </row>
    <row r="35" spans="1:17">
      <c r="A35" s="76"/>
      <c r="B35" s="82" t="s">
        <v>317</v>
      </c>
      <c r="C35" s="82"/>
      <c r="D35" s="82"/>
      <c r="E35" s="66"/>
      <c r="F35" s="333">
        <v>38.1</v>
      </c>
      <c r="G35" s="326"/>
      <c r="H35" s="314">
        <v>0</v>
      </c>
      <c r="I35" s="314"/>
      <c r="J35" s="333">
        <v>198.1</v>
      </c>
      <c r="K35" s="326"/>
      <c r="L35" s="314">
        <v>0</v>
      </c>
      <c r="M35" s="314"/>
      <c r="N35" s="314">
        <v>0</v>
      </c>
      <c r="O35" s="326"/>
      <c r="P35" s="39"/>
      <c r="Q35" s="97"/>
    </row>
    <row r="36" spans="1:17">
      <c r="A36" s="76"/>
      <c r="B36" s="82" t="s">
        <v>124</v>
      </c>
      <c r="C36" s="82"/>
      <c r="D36" s="165"/>
      <c r="E36" s="7"/>
      <c r="F36" s="329">
        <v>-4.9000000000000004</v>
      </c>
      <c r="G36" s="327"/>
      <c r="H36" s="314">
        <v>0.5</v>
      </c>
      <c r="I36" s="314"/>
      <c r="J36" s="329">
        <v>-15.1</v>
      </c>
      <c r="K36" s="327"/>
      <c r="L36" s="314">
        <v>-29.2</v>
      </c>
      <c r="M36" s="314"/>
      <c r="N36" s="314">
        <v>-29.2</v>
      </c>
      <c r="O36" s="327"/>
      <c r="P36" s="39"/>
      <c r="Q36" s="97"/>
    </row>
    <row r="37" spans="1:17">
      <c r="A37" s="162"/>
      <c r="B37" s="82" t="s">
        <v>123</v>
      </c>
      <c r="C37" s="82"/>
      <c r="D37" s="165"/>
      <c r="E37" s="7"/>
      <c r="F37" s="329">
        <v>0</v>
      </c>
      <c r="G37" s="334"/>
      <c r="H37" s="314">
        <v>0</v>
      </c>
      <c r="I37" s="314"/>
      <c r="J37" s="329">
        <v>2.9</v>
      </c>
      <c r="K37" s="334"/>
      <c r="L37" s="314">
        <v>1.3</v>
      </c>
      <c r="M37" s="314"/>
      <c r="N37" s="314">
        <v>1.6</v>
      </c>
      <c r="O37" s="334"/>
      <c r="P37" s="39"/>
      <c r="Q37" s="97"/>
    </row>
    <row r="38" spans="1:17">
      <c r="A38" s="162"/>
      <c r="B38" s="82" t="s">
        <v>136</v>
      </c>
      <c r="C38" s="82"/>
      <c r="D38" s="165"/>
      <c r="E38" s="7"/>
      <c r="F38" s="329">
        <v>-7.4</v>
      </c>
      <c r="G38" s="334"/>
      <c r="H38" s="314">
        <v>0</v>
      </c>
      <c r="I38" s="314"/>
      <c r="J38" s="329">
        <v>-84</v>
      </c>
      <c r="K38" s="334"/>
      <c r="L38" s="314">
        <v>-60.9</v>
      </c>
      <c r="M38" s="314"/>
      <c r="N38" s="314">
        <v>-60.9</v>
      </c>
      <c r="O38" s="334"/>
      <c r="P38" s="39"/>
      <c r="Q38" s="97"/>
    </row>
    <row r="39" spans="1:17">
      <c r="A39" s="162"/>
      <c r="B39" s="82" t="s">
        <v>122</v>
      </c>
      <c r="C39" s="82"/>
      <c r="D39" s="82"/>
      <c r="E39" s="7"/>
      <c r="F39" s="329">
        <v>-7.3</v>
      </c>
      <c r="G39" s="334"/>
      <c r="H39" s="314">
        <v>-6.9</v>
      </c>
      <c r="I39" s="314"/>
      <c r="J39" s="329">
        <v>-36.299999999999997</v>
      </c>
      <c r="K39" s="334"/>
      <c r="L39" s="314">
        <v>-33.5</v>
      </c>
      <c r="M39" s="314"/>
      <c r="N39" s="314">
        <v>-55.3</v>
      </c>
      <c r="O39" s="334"/>
      <c r="P39" s="39"/>
      <c r="Q39" s="97"/>
    </row>
    <row r="40" spans="1:17">
      <c r="A40" s="255"/>
      <c r="B40" s="54" t="s">
        <v>158</v>
      </c>
      <c r="C40" s="54"/>
      <c r="D40" s="254"/>
      <c r="E40" s="60"/>
      <c r="F40" s="335">
        <f>SUM(F33:F39)</f>
        <v>-27.799999999999997</v>
      </c>
      <c r="G40" s="327"/>
      <c r="H40" s="463">
        <f>SUM(H33:H39)</f>
        <v>-11.7</v>
      </c>
      <c r="I40" s="326"/>
      <c r="J40" s="335">
        <f>SUM(J33:J39)</f>
        <v>42.500000000000014</v>
      </c>
      <c r="K40" s="327"/>
      <c r="L40" s="463">
        <f>SUM(L33:L39)</f>
        <v>-14.000000000000007</v>
      </c>
      <c r="M40" s="326"/>
      <c r="N40" s="463">
        <f>SUM(N33:N39)</f>
        <v>-41.100000000000016</v>
      </c>
      <c r="O40" s="327"/>
      <c r="P40" s="97"/>
      <c r="Q40" s="97"/>
    </row>
    <row r="41" spans="1:17">
      <c r="A41" s="76"/>
      <c r="B41" s="3" t="s">
        <v>305</v>
      </c>
      <c r="C41" s="3"/>
      <c r="D41" s="76"/>
      <c r="E41" s="60"/>
      <c r="F41" s="329">
        <f>+F40+F31+F22</f>
        <v>47.5</v>
      </c>
      <c r="G41" s="327"/>
      <c r="H41" s="314">
        <f>+H40+H31+H22</f>
        <v>-30.699999999999989</v>
      </c>
      <c r="I41" s="314"/>
      <c r="J41" s="329">
        <f>+J40+J31+J22</f>
        <v>-173.40000000000009</v>
      </c>
      <c r="K41" s="327"/>
      <c r="L41" s="314">
        <f>+L40+L31+L22</f>
        <v>-91.300000000000296</v>
      </c>
      <c r="M41" s="314"/>
      <c r="N41" s="314">
        <f>+N40+N31+N22</f>
        <v>-126.50000000000011</v>
      </c>
      <c r="O41" s="327"/>
      <c r="P41" s="39"/>
      <c r="Q41" s="97"/>
    </row>
    <row r="42" spans="1:17">
      <c r="A42" s="76"/>
      <c r="B42" s="3" t="s">
        <v>121</v>
      </c>
      <c r="C42" s="3"/>
      <c r="D42" s="76"/>
      <c r="E42" s="60"/>
      <c r="F42" s="333">
        <v>42.859000000000002</v>
      </c>
      <c r="G42" s="327"/>
      <c r="H42" s="314">
        <v>329.7</v>
      </c>
      <c r="I42" s="314"/>
      <c r="J42" s="333">
        <v>263.8</v>
      </c>
      <c r="K42" s="327"/>
      <c r="L42" s="314">
        <v>390.3</v>
      </c>
      <c r="M42" s="314"/>
      <c r="N42" s="314">
        <v>390.3</v>
      </c>
      <c r="O42" s="327"/>
      <c r="P42" s="39"/>
      <c r="Q42" s="97"/>
    </row>
    <row r="43" spans="1:17" ht="13.5" thickBot="1">
      <c r="A43" s="77" t="s">
        <v>120</v>
      </c>
      <c r="B43" s="77"/>
      <c r="C43" s="77"/>
      <c r="D43" s="77"/>
      <c r="E43" s="60"/>
      <c r="F43" s="344">
        <f>SUM(F41:F42)</f>
        <v>90.359000000000009</v>
      </c>
      <c r="G43" s="390"/>
      <c r="H43" s="464">
        <f>SUM(H41:H42)</f>
        <v>299</v>
      </c>
      <c r="I43" s="332"/>
      <c r="J43" s="344">
        <f>SUM(J41:J42)</f>
        <v>90.39999999999992</v>
      </c>
      <c r="K43" s="390"/>
      <c r="L43" s="464">
        <f>SUM(L41:L42)</f>
        <v>298.99999999999972</v>
      </c>
      <c r="M43" s="332"/>
      <c r="N43" s="464">
        <f>SUM(N41:N42)</f>
        <v>263.7999999999999</v>
      </c>
      <c r="O43" s="390"/>
      <c r="P43" s="275"/>
      <c r="Q43" s="275"/>
    </row>
    <row r="44" spans="1:17">
      <c r="A44" s="2" t="s">
        <v>0</v>
      </c>
      <c r="B44" s="3" t="s">
        <v>0</v>
      </c>
      <c r="C44" s="3"/>
      <c r="D44" s="3"/>
      <c r="E44" s="3"/>
      <c r="F44" s="3"/>
      <c r="G44" s="3"/>
      <c r="H44" s="3"/>
      <c r="I44" s="3"/>
      <c r="J44" s="3"/>
      <c r="K44" s="3"/>
      <c r="M44" s="3"/>
      <c r="N44" s="3"/>
      <c r="O44" s="3"/>
      <c r="P44" s="3"/>
      <c r="Q44" s="66"/>
    </row>
    <row r="45" spans="1:17">
      <c r="A45" s="120"/>
      <c r="B45" s="253"/>
      <c r="C45" s="253"/>
      <c r="D45" s="253"/>
      <c r="E45" s="253"/>
      <c r="F45" s="253"/>
      <c r="G45" s="253"/>
      <c r="H45" s="253"/>
      <c r="I45" s="253"/>
      <c r="J45" s="253"/>
      <c r="K45" s="253"/>
      <c r="L45" s="3"/>
      <c r="M45" s="253"/>
      <c r="N45" s="253"/>
      <c r="O45" s="253"/>
      <c r="P45" s="253"/>
      <c r="Q45" s="253"/>
    </row>
    <row r="46" spans="1:17" hidden="1">
      <c r="A46" s="120"/>
      <c r="B46" s="120"/>
      <c r="C46" s="120"/>
      <c r="D46" s="120"/>
      <c r="E46" s="120"/>
      <c r="F46" s="120"/>
      <c r="G46" s="120"/>
      <c r="H46" s="120"/>
      <c r="I46" s="120"/>
      <c r="J46" s="120"/>
      <c r="K46" s="120"/>
      <c r="L46" s="253"/>
      <c r="M46" s="120"/>
      <c r="N46" s="120"/>
      <c r="O46" s="120"/>
      <c r="P46" s="120"/>
      <c r="Q46" s="120"/>
    </row>
    <row r="47" spans="1:17">
      <c r="A47" s="120" t="s">
        <v>0</v>
      </c>
      <c r="B47" s="120"/>
      <c r="C47" s="120"/>
      <c r="D47" s="120"/>
      <c r="E47" s="120"/>
      <c r="F47" s="120"/>
      <c r="G47" s="120"/>
      <c r="H47" s="120"/>
      <c r="I47" s="120"/>
      <c r="J47" s="120"/>
      <c r="K47" s="120"/>
      <c r="L47" s="120"/>
      <c r="M47" s="120"/>
      <c r="N47" s="120"/>
      <c r="O47" s="120"/>
      <c r="P47" s="120"/>
      <c r="Q47" s="120"/>
    </row>
    <row r="48" spans="1:17">
      <c r="A48" s="120" t="s">
        <v>0</v>
      </c>
      <c r="B48" s="120"/>
      <c r="C48" s="120"/>
      <c r="D48" s="120"/>
      <c r="E48" s="120"/>
      <c r="F48" s="120"/>
      <c r="G48" s="120"/>
      <c r="H48" s="120"/>
      <c r="I48" s="120"/>
      <c r="J48" s="120"/>
      <c r="K48" s="120"/>
      <c r="L48" s="120"/>
      <c r="M48" s="120"/>
      <c r="N48" s="120"/>
      <c r="O48" s="120"/>
      <c r="P48" s="120"/>
      <c r="Q48" s="120"/>
    </row>
    <row r="49" spans="1:17">
      <c r="A49" s="120"/>
      <c r="B49" s="120"/>
      <c r="C49" s="120"/>
      <c r="D49" s="120" t="s">
        <v>211</v>
      </c>
      <c r="E49" s="120"/>
      <c r="F49" s="120"/>
      <c r="G49" s="120"/>
      <c r="H49" s="120"/>
      <c r="I49" s="120"/>
      <c r="J49" s="120"/>
      <c r="K49" s="120"/>
      <c r="L49" s="120"/>
      <c r="M49" s="120"/>
      <c r="N49" s="120"/>
      <c r="O49" s="120"/>
      <c r="P49" s="120"/>
      <c r="Q49" s="120"/>
    </row>
    <row r="50" spans="1:17">
      <c r="A50" s="120"/>
      <c r="B50" s="120"/>
      <c r="C50" s="120"/>
      <c r="D50" s="120"/>
      <c r="E50" s="120"/>
      <c r="F50" s="120"/>
      <c r="G50" s="120"/>
      <c r="H50" s="120"/>
      <c r="I50" s="120"/>
      <c r="J50" s="120"/>
      <c r="K50" s="120"/>
      <c r="L50" s="120"/>
      <c r="M50" s="120"/>
      <c r="N50" s="120"/>
      <c r="O50" s="120"/>
      <c r="P50" s="120"/>
      <c r="Q50" s="120"/>
    </row>
    <row r="51" spans="1:17">
      <c r="A51" s="120"/>
      <c r="B51" s="120"/>
      <c r="C51" s="120"/>
      <c r="D51" s="120"/>
      <c r="E51" s="120"/>
      <c r="F51" s="120"/>
      <c r="G51" s="120"/>
      <c r="H51" s="120"/>
      <c r="I51" s="120"/>
      <c r="J51" s="120"/>
      <c r="K51" s="120"/>
      <c r="L51" s="120"/>
      <c r="M51" s="120"/>
      <c r="N51" s="120"/>
      <c r="O51" s="120"/>
      <c r="P51" s="120"/>
      <c r="Q51" s="120"/>
    </row>
    <row r="52" spans="1:17">
      <c r="A52" s="120"/>
      <c r="B52" s="120"/>
      <c r="C52" s="120"/>
      <c r="D52" s="120"/>
      <c r="E52" s="120"/>
      <c r="F52" s="120"/>
      <c r="G52" s="120"/>
      <c r="H52" s="120"/>
      <c r="I52" s="120"/>
      <c r="J52" s="120"/>
      <c r="K52" s="120"/>
      <c r="L52" s="120"/>
      <c r="M52" s="120"/>
      <c r="N52" s="120"/>
      <c r="O52" s="120"/>
      <c r="P52" s="120"/>
      <c r="Q52" s="120"/>
    </row>
    <row r="53" spans="1:17">
      <c r="A53" s="120"/>
      <c r="B53" s="120"/>
      <c r="C53" s="120"/>
      <c r="D53" s="120"/>
      <c r="E53" s="120"/>
      <c r="F53" s="120"/>
      <c r="G53" s="120"/>
      <c r="H53" s="120"/>
      <c r="I53" s="120"/>
      <c r="J53" s="120"/>
      <c r="K53" s="120"/>
      <c r="L53" s="120"/>
      <c r="M53" s="120"/>
      <c r="N53" s="120"/>
      <c r="O53" s="120"/>
      <c r="P53" s="120"/>
      <c r="Q53" s="120"/>
    </row>
    <row r="54" spans="1:17">
      <c r="A54" s="120"/>
      <c r="B54" s="120"/>
      <c r="C54" s="120"/>
      <c r="D54" s="120"/>
      <c r="E54" s="120"/>
      <c r="F54" s="120"/>
      <c r="G54" s="120"/>
      <c r="H54" s="120"/>
      <c r="I54" s="120"/>
      <c r="J54" s="120"/>
      <c r="K54" s="120"/>
      <c r="L54" s="120"/>
      <c r="M54" s="120"/>
      <c r="N54" s="120"/>
      <c r="O54" s="120"/>
      <c r="P54" s="120"/>
      <c r="Q54" s="120"/>
    </row>
    <row r="55" spans="1:17">
      <c r="A55" s="120"/>
      <c r="B55" s="120"/>
      <c r="C55" s="120"/>
      <c r="D55" s="120"/>
      <c r="E55" s="120"/>
      <c r="F55" s="120"/>
      <c r="G55" s="120"/>
      <c r="H55" s="120"/>
      <c r="I55" s="120"/>
      <c r="J55" s="120"/>
      <c r="K55" s="120"/>
      <c r="L55" s="120"/>
      <c r="M55" s="120"/>
      <c r="N55" s="120"/>
      <c r="O55" s="120"/>
      <c r="P55" s="120"/>
      <c r="Q55" s="120"/>
    </row>
    <row r="56" spans="1:17">
      <c r="A56" s="120"/>
      <c r="B56" s="120"/>
      <c r="C56" s="120"/>
      <c r="D56" s="120"/>
      <c r="E56" s="120"/>
      <c r="F56" s="120"/>
      <c r="G56" s="120"/>
      <c r="H56" s="120"/>
      <c r="I56" s="120"/>
      <c r="J56" s="120"/>
      <c r="K56" s="120"/>
      <c r="L56" s="120"/>
      <c r="M56" s="120"/>
      <c r="N56" s="120"/>
      <c r="O56" s="120"/>
      <c r="P56" s="120"/>
      <c r="Q56" s="120"/>
    </row>
    <row r="57" spans="1:17">
      <c r="A57" s="120"/>
      <c r="B57" s="120"/>
      <c r="C57" s="120"/>
      <c r="D57" s="120"/>
      <c r="E57" s="120"/>
      <c r="F57" s="120"/>
      <c r="G57" s="120"/>
      <c r="H57" s="120"/>
      <c r="I57" s="120"/>
      <c r="J57" s="120"/>
      <c r="K57" s="120"/>
      <c r="L57" s="120"/>
      <c r="M57" s="120"/>
      <c r="N57" s="120"/>
      <c r="O57" s="120"/>
      <c r="P57" s="120"/>
      <c r="Q57" s="120"/>
    </row>
    <row r="58" spans="1:17">
      <c r="A58" s="120"/>
      <c r="B58" s="120"/>
      <c r="C58" s="120"/>
      <c r="D58" s="120"/>
      <c r="E58" s="120"/>
      <c r="F58" s="120"/>
      <c r="G58" s="120"/>
      <c r="H58" s="120"/>
      <c r="I58" s="120"/>
      <c r="J58" s="120"/>
      <c r="K58" s="120"/>
      <c r="L58" s="120"/>
      <c r="M58" s="120"/>
      <c r="N58" s="120"/>
      <c r="O58" s="120"/>
      <c r="P58" s="120"/>
      <c r="Q58" s="120"/>
    </row>
    <row r="59" spans="1:17">
      <c r="A59" s="120"/>
      <c r="B59" s="120"/>
      <c r="C59" s="120"/>
      <c r="D59" s="120"/>
      <c r="E59" s="120"/>
      <c r="F59" s="120"/>
      <c r="G59" s="120"/>
      <c r="H59" s="120"/>
      <c r="I59" s="120"/>
      <c r="J59" s="120"/>
      <c r="K59" s="120"/>
      <c r="L59" s="120"/>
      <c r="M59" s="120"/>
      <c r="N59" s="120"/>
      <c r="O59" s="120"/>
      <c r="P59" s="120"/>
      <c r="Q59" s="120"/>
    </row>
    <row r="60" spans="1:17">
      <c r="A60" s="120"/>
      <c r="B60" s="120"/>
      <c r="C60" s="120"/>
      <c r="D60" s="120"/>
      <c r="E60" s="120"/>
      <c r="F60" s="120"/>
      <c r="G60" s="120"/>
      <c r="H60" s="120"/>
      <c r="I60" s="120"/>
      <c r="J60" s="120"/>
      <c r="K60" s="120"/>
      <c r="L60" s="120"/>
      <c r="M60" s="120"/>
      <c r="N60" s="120"/>
      <c r="O60" s="120"/>
      <c r="P60" s="120"/>
      <c r="Q60" s="120"/>
    </row>
    <row r="61" spans="1:17">
      <c r="A61" s="120"/>
      <c r="B61" s="120"/>
      <c r="C61" s="120"/>
      <c r="D61" s="120"/>
      <c r="E61" s="120"/>
      <c r="F61" s="120"/>
      <c r="G61" s="120"/>
      <c r="H61" s="120"/>
      <c r="I61" s="120"/>
      <c r="J61" s="120"/>
      <c r="K61" s="120"/>
      <c r="L61" s="120"/>
      <c r="M61" s="120"/>
      <c r="N61" s="120"/>
      <c r="O61" s="120"/>
      <c r="P61" s="120"/>
      <c r="Q61" s="120"/>
    </row>
    <row r="62" spans="1:17">
      <c r="A62" s="120"/>
      <c r="B62" s="120"/>
      <c r="C62" s="120"/>
      <c r="D62" s="120"/>
      <c r="E62" s="120"/>
      <c r="F62" s="120"/>
      <c r="G62" s="120"/>
      <c r="H62" s="120"/>
      <c r="I62" s="120"/>
      <c r="J62" s="120"/>
      <c r="K62" s="120"/>
      <c r="L62" s="120"/>
      <c r="M62" s="120"/>
      <c r="N62" s="120"/>
      <c r="O62" s="120"/>
      <c r="P62" s="120"/>
      <c r="Q62" s="120"/>
    </row>
    <row r="63" spans="1:17">
      <c r="A63" s="120"/>
      <c r="B63" s="120"/>
      <c r="C63" s="120"/>
      <c r="D63" s="120"/>
      <c r="E63" s="120"/>
      <c r="F63" s="120"/>
      <c r="G63" s="120"/>
      <c r="H63" s="120"/>
      <c r="I63" s="120"/>
      <c r="J63" s="120"/>
      <c r="K63" s="120"/>
      <c r="L63" s="120"/>
      <c r="M63" s="120"/>
      <c r="N63" s="120"/>
      <c r="O63" s="120"/>
      <c r="P63" s="120"/>
      <c r="Q63" s="120"/>
    </row>
    <row r="64" spans="1:17">
      <c r="A64" s="120"/>
      <c r="B64" s="120"/>
      <c r="C64" s="120"/>
      <c r="D64" s="120"/>
      <c r="E64" s="120"/>
      <c r="F64" s="120"/>
      <c r="G64" s="120"/>
      <c r="H64" s="120"/>
      <c r="I64" s="120"/>
      <c r="J64" s="120"/>
      <c r="K64" s="120"/>
      <c r="L64" s="120"/>
      <c r="M64" s="120"/>
      <c r="N64" s="120"/>
      <c r="O64" s="120"/>
      <c r="P64" s="120"/>
      <c r="Q64" s="120"/>
    </row>
    <row r="65" spans="1:17">
      <c r="A65" s="120"/>
      <c r="B65" s="120"/>
      <c r="C65" s="120"/>
      <c r="D65" s="120"/>
      <c r="E65" s="120"/>
      <c r="F65" s="120"/>
      <c r="G65" s="120"/>
      <c r="H65" s="120"/>
      <c r="I65" s="120"/>
      <c r="J65" s="120"/>
      <c r="K65" s="120"/>
      <c r="L65" s="120"/>
      <c r="M65" s="120"/>
      <c r="N65" s="120"/>
      <c r="O65" s="120"/>
      <c r="P65" s="120"/>
      <c r="Q65" s="120"/>
    </row>
    <row r="66" spans="1:17">
      <c r="A66" s="120"/>
      <c r="B66" s="120"/>
      <c r="C66" s="120"/>
      <c r="D66" s="120"/>
      <c r="E66" s="120"/>
      <c r="F66" s="120"/>
      <c r="G66" s="120"/>
      <c r="H66" s="120"/>
      <c r="I66" s="120"/>
      <c r="J66" s="120"/>
      <c r="K66" s="120"/>
      <c r="L66" s="120"/>
      <c r="M66" s="120"/>
      <c r="N66" s="120"/>
      <c r="O66" s="120"/>
      <c r="P66" s="120"/>
      <c r="Q66" s="120"/>
    </row>
    <row r="67" spans="1:17">
      <c r="A67" s="120"/>
      <c r="B67" s="120"/>
      <c r="C67" s="120"/>
      <c r="D67" s="120"/>
      <c r="E67" s="120"/>
      <c r="F67" s="120"/>
      <c r="G67" s="120"/>
      <c r="H67" s="120"/>
      <c r="I67" s="120"/>
      <c r="J67" s="120"/>
      <c r="K67" s="120"/>
      <c r="L67" s="120"/>
      <c r="M67" s="120"/>
      <c r="N67" s="120"/>
      <c r="O67" s="120"/>
      <c r="P67" s="120"/>
      <c r="Q67" s="120"/>
    </row>
    <row r="68" spans="1:17">
      <c r="A68" s="120"/>
      <c r="B68" s="120"/>
      <c r="C68" s="120"/>
      <c r="D68" s="120"/>
      <c r="E68" s="120"/>
      <c r="F68" s="120"/>
      <c r="G68" s="120"/>
      <c r="H68" s="120"/>
      <c r="I68" s="120"/>
      <c r="J68" s="120"/>
      <c r="K68" s="120"/>
      <c r="L68" s="120"/>
      <c r="M68" s="120"/>
      <c r="N68" s="120"/>
      <c r="O68" s="120"/>
      <c r="P68" s="120"/>
      <c r="Q68" s="120"/>
    </row>
    <row r="69" spans="1:17">
      <c r="A69" s="120"/>
      <c r="B69" s="120"/>
      <c r="C69" s="120"/>
      <c r="D69" s="120"/>
      <c r="E69" s="120"/>
      <c r="F69" s="120"/>
      <c r="G69" s="120"/>
      <c r="H69" s="120"/>
      <c r="I69" s="120"/>
      <c r="J69" s="120"/>
      <c r="K69" s="120"/>
      <c r="L69" s="120"/>
      <c r="M69" s="120"/>
      <c r="N69" s="120"/>
      <c r="O69" s="120"/>
      <c r="P69" s="120"/>
      <c r="Q69" s="120"/>
    </row>
    <row r="70" spans="1:17">
      <c r="A70" s="120"/>
      <c r="B70" s="120"/>
      <c r="C70" s="120"/>
      <c r="D70" s="120"/>
      <c r="E70" s="120"/>
      <c r="F70" s="120"/>
      <c r="G70" s="120"/>
      <c r="H70" s="120"/>
      <c r="I70" s="120"/>
      <c r="J70" s="120"/>
      <c r="K70" s="120"/>
      <c r="L70" s="120"/>
      <c r="M70" s="120"/>
      <c r="N70" s="120"/>
      <c r="O70" s="120"/>
      <c r="P70" s="120"/>
      <c r="Q70" s="120"/>
    </row>
    <row r="71" spans="1:17">
      <c r="A71" s="120"/>
      <c r="B71" s="120"/>
      <c r="C71" s="120"/>
      <c r="D71" s="120"/>
      <c r="E71" s="120"/>
      <c r="F71" s="120"/>
      <c r="G71" s="120"/>
      <c r="H71" s="120"/>
      <c r="I71" s="120"/>
      <c r="J71" s="120"/>
      <c r="K71" s="120"/>
      <c r="L71" s="120"/>
      <c r="M71" s="120"/>
      <c r="N71" s="120"/>
      <c r="O71" s="120"/>
      <c r="P71" s="120"/>
      <c r="Q71" s="120"/>
    </row>
    <row r="72" spans="1:17">
      <c r="A72" s="120"/>
      <c r="B72" s="120"/>
      <c r="C72" s="120"/>
      <c r="D72" s="120"/>
      <c r="E72" s="120"/>
      <c r="F72" s="120"/>
      <c r="G72" s="120"/>
      <c r="H72" s="120"/>
      <c r="I72" s="120"/>
      <c r="J72" s="120"/>
      <c r="K72" s="120"/>
      <c r="L72" s="120"/>
      <c r="M72" s="120"/>
      <c r="N72" s="120"/>
      <c r="O72" s="120"/>
      <c r="P72" s="120"/>
      <c r="Q72" s="120"/>
    </row>
    <row r="73" spans="1:17">
      <c r="A73" s="120"/>
      <c r="B73" s="120"/>
      <c r="C73" s="120"/>
      <c r="D73" s="120"/>
      <c r="E73" s="120"/>
      <c r="F73" s="120"/>
      <c r="G73" s="120"/>
      <c r="H73" s="120"/>
      <c r="I73" s="120"/>
      <c r="J73" s="120"/>
      <c r="K73" s="120"/>
      <c r="L73" s="120"/>
      <c r="M73" s="120"/>
      <c r="N73" s="120"/>
      <c r="O73" s="120"/>
      <c r="P73" s="120"/>
      <c r="Q73" s="120"/>
    </row>
    <row r="74" spans="1:17">
      <c r="A74" s="120"/>
      <c r="B74" s="120"/>
      <c r="C74" s="120"/>
      <c r="D74" s="120"/>
      <c r="E74" s="120"/>
      <c r="F74" s="120"/>
      <c r="G74" s="120"/>
      <c r="H74" s="120"/>
      <c r="I74" s="120"/>
      <c r="J74" s="120"/>
      <c r="K74" s="120"/>
      <c r="L74" s="120"/>
      <c r="M74" s="120"/>
      <c r="N74" s="120"/>
      <c r="O74" s="120"/>
      <c r="P74" s="120"/>
      <c r="Q74" s="120"/>
    </row>
    <row r="75" spans="1:17">
      <c r="A75" s="120"/>
      <c r="B75" s="120"/>
      <c r="C75" s="120"/>
      <c r="D75" s="120"/>
      <c r="E75" s="120"/>
      <c r="F75" s="120"/>
      <c r="G75" s="120"/>
      <c r="H75" s="120"/>
      <c r="I75" s="120"/>
      <c r="J75" s="120"/>
      <c r="K75" s="120"/>
      <c r="L75" s="120"/>
      <c r="M75" s="120"/>
      <c r="N75" s="120"/>
      <c r="O75" s="120"/>
      <c r="P75" s="120"/>
      <c r="Q75" s="120"/>
    </row>
    <row r="76" spans="1:17">
      <c r="L76" s="120"/>
    </row>
  </sheetData>
  <mergeCells count="6">
    <mergeCell ref="F4:H4"/>
    <mergeCell ref="F5:H5"/>
    <mergeCell ref="A1:O1"/>
    <mergeCell ref="A2:O2"/>
    <mergeCell ref="J4:L4"/>
    <mergeCell ref="J5:L5"/>
  </mergeCells>
  <printOptions horizontalCentered="1"/>
  <pageMargins left="0.5" right="0.25" top="0.39369999999999999" bottom="0.5" header="0.31490000000000001" footer="0.23619999999999999"/>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27"/>
  <sheetViews>
    <sheetView tabSelected="1" topLeftCell="A132" workbookViewId="0">
      <selection activeCell="N133" sqref="N133"/>
    </sheetView>
  </sheetViews>
  <sheetFormatPr defaultColWidth="9.140625" defaultRowHeight="12.75"/>
  <cols>
    <col min="1" max="1" width="2.5703125" style="120" customWidth="1"/>
    <col min="2" max="2" width="42.85546875" style="120" customWidth="1"/>
    <col min="3" max="3" width="1.7109375" style="120" customWidth="1"/>
    <col min="4" max="4" width="10.7109375" style="120" customWidth="1"/>
    <col min="5" max="5" width="1.7109375" style="120" customWidth="1"/>
    <col min="6" max="6" width="10.7109375" style="120" customWidth="1"/>
    <col min="7" max="7" width="1.7109375" style="120" customWidth="1"/>
    <col min="8" max="8" width="10.7109375" style="120" customWidth="1"/>
    <col min="9" max="9" width="1.7109375" style="120" customWidth="1"/>
    <col min="10" max="10" width="10.7109375" style="120" customWidth="1"/>
    <col min="11" max="11" width="1.7109375" style="121" customWidth="1"/>
    <col min="12" max="12" width="10.7109375" style="120" customWidth="1"/>
    <col min="13" max="13" width="1.7109375" style="198" customWidth="1"/>
    <col min="14" max="14" width="12.42578125" style="137" customWidth="1"/>
    <col min="15" max="15" width="1.140625" style="120" hidden="1" customWidth="1"/>
    <col min="16" max="16" width="1.5703125" style="120" hidden="1" customWidth="1"/>
    <col min="17" max="17" width="1.42578125" style="120" hidden="1" customWidth="1"/>
    <col min="18" max="18" width="2" style="120" hidden="1" customWidth="1"/>
    <col min="19" max="19" width="9.140625" style="120" customWidth="1"/>
    <col min="20" max="16384" width="9.140625" style="120"/>
  </cols>
  <sheetData>
    <row r="1" spans="1:20" s="122" customFormat="1" ht="18.75" customHeight="1">
      <c r="A1" s="489"/>
      <c r="B1" s="489"/>
      <c r="C1" s="489"/>
      <c r="D1" s="489"/>
      <c r="E1" s="489"/>
      <c r="F1" s="489"/>
      <c r="G1" s="489"/>
      <c r="H1" s="489"/>
      <c r="I1" s="489"/>
      <c r="J1" s="489"/>
      <c r="K1" s="489"/>
      <c r="L1" s="489"/>
      <c r="M1" s="489"/>
      <c r="N1" s="489"/>
      <c r="O1" s="252"/>
    </row>
    <row r="2" spans="1:20" s="122" customFormat="1" ht="20.25">
      <c r="A2" s="489" t="s">
        <v>315</v>
      </c>
      <c r="B2" s="489"/>
      <c r="C2" s="489"/>
      <c r="D2" s="489"/>
      <c r="E2" s="489"/>
      <c r="F2" s="489"/>
      <c r="G2" s="489"/>
      <c r="H2" s="489"/>
      <c r="I2" s="489"/>
      <c r="J2" s="489"/>
      <c r="K2" s="489"/>
      <c r="L2" s="489"/>
      <c r="M2" s="489"/>
      <c r="N2" s="489"/>
      <c r="O2" s="252"/>
    </row>
    <row r="3" spans="1:20" s="122" customFormat="1" ht="20.25">
      <c r="A3" s="373"/>
      <c r="B3" s="373"/>
      <c r="C3" s="414"/>
      <c r="D3" s="414"/>
      <c r="E3" s="373"/>
      <c r="F3" s="373"/>
      <c r="G3" s="373"/>
      <c r="H3" s="373"/>
      <c r="I3" s="373"/>
      <c r="J3" s="373"/>
      <c r="K3" s="373"/>
      <c r="L3" s="373"/>
      <c r="M3" s="373"/>
      <c r="N3" s="373"/>
      <c r="O3" s="252"/>
    </row>
    <row r="4" spans="1:20" s="122" customFormat="1">
      <c r="K4" s="126"/>
      <c r="M4" s="187"/>
      <c r="N4" s="165"/>
    </row>
    <row r="5" spans="1:20" s="122" customFormat="1" ht="14.1" customHeight="1">
      <c r="A5" s="264" t="s">
        <v>119</v>
      </c>
      <c r="B5" s="119"/>
      <c r="C5" s="414"/>
      <c r="D5" s="414"/>
      <c r="E5" s="249"/>
      <c r="F5" s="251"/>
      <c r="G5" s="249"/>
      <c r="H5" s="249"/>
      <c r="I5" s="249"/>
      <c r="J5" s="249"/>
      <c r="K5" s="250"/>
      <c r="L5" s="249"/>
      <c r="M5" s="288"/>
      <c r="N5" s="384"/>
      <c r="O5" s="249"/>
      <c r="P5" s="249"/>
      <c r="Q5" s="249"/>
      <c r="R5" s="249"/>
      <c r="S5" s="249"/>
      <c r="T5" s="120"/>
    </row>
    <row r="6" spans="1:20" s="122" customFormat="1" ht="12.75" customHeight="1">
      <c r="A6" s="265" t="s">
        <v>219</v>
      </c>
      <c r="B6" s="119"/>
      <c r="C6" s="414"/>
      <c r="D6" s="414"/>
      <c r="E6" s="242"/>
      <c r="F6" s="242"/>
      <c r="G6" s="242"/>
      <c r="H6" s="242"/>
      <c r="I6" s="242"/>
      <c r="J6" s="242"/>
      <c r="K6" s="243"/>
      <c r="L6" s="242"/>
      <c r="M6" s="289"/>
      <c r="N6" s="385"/>
      <c r="O6" s="242"/>
      <c r="P6" s="242"/>
      <c r="Q6" s="242"/>
      <c r="R6" s="242"/>
      <c r="S6" s="242"/>
      <c r="T6" s="241"/>
    </row>
    <row r="7" spans="1:20" s="122" customFormat="1" ht="12.75" customHeight="1">
      <c r="A7" s="265" t="s">
        <v>220</v>
      </c>
      <c r="B7" s="373"/>
      <c r="C7" s="414"/>
      <c r="D7" s="414"/>
      <c r="E7" s="242"/>
      <c r="F7" s="242"/>
      <c r="G7" s="242"/>
      <c r="H7" s="242"/>
      <c r="I7" s="242"/>
      <c r="J7" s="242"/>
      <c r="K7" s="243"/>
      <c r="L7" s="242"/>
      <c r="M7" s="289"/>
      <c r="N7" s="385"/>
      <c r="O7" s="242"/>
      <c r="P7" s="242"/>
      <c r="Q7" s="242"/>
      <c r="R7" s="242"/>
      <c r="S7" s="242"/>
      <c r="T7" s="241"/>
    </row>
    <row r="8" spans="1:20" s="122" customFormat="1" ht="13.5" customHeight="1">
      <c r="A8" s="265" t="s">
        <v>221</v>
      </c>
      <c r="B8" s="373"/>
      <c r="C8" s="414"/>
      <c r="D8" s="414"/>
      <c r="E8" s="242"/>
      <c r="F8" s="242"/>
      <c r="G8" s="242"/>
      <c r="H8" s="242"/>
      <c r="I8" s="242"/>
      <c r="J8" s="242"/>
      <c r="K8" s="243"/>
      <c r="L8" s="242"/>
      <c r="M8" s="289"/>
      <c r="N8" s="385"/>
      <c r="O8" s="242"/>
      <c r="P8" s="242"/>
      <c r="Q8" s="242"/>
      <c r="R8" s="242"/>
      <c r="S8" s="242"/>
      <c r="T8" s="241"/>
    </row>
    <row r="9" spans="1:20" s="122" customFormat="1" ht="14.1" customHeight="1">
      <c r="A9" s="265"/>
      <c r="B9" s="119"/>
      <c r="C9" s="414"/>
      <c r="D9" s="414"/>
      <c r="E9" s="249"/>
      <c r="F9" s="249"/>
      <c r="G9" s="249"/>
      <c r="H9" s="249"/>
      <c r="I9" s="249"/>
      <c r="J9" s="249"/>
      <c r="K9" s="250"/>
      <c r="L9" s="249"/>
      <c r="M9" s="288"/>
      <c r="N9" s="384"/>
      <c r="O9" s="249"/>
      <c r="P9" s="249"/>
      <c r="Q9" s="249"/>
      <c r="R9" s="249"/>
      <c r="S9" s="249"/>
      <c r="T9" s="120"/>
    </row>
    <row r="10" spans="1:20" s="122" customFormat="1" ht="14.1" customHeight="1">
      <c r="A10" s="265" t="s">
        <v>230</v>
      </c>
      <c r="B10" s="411"/>
      <c r="C10" s="414"/>
      <c r="D10" s="414"/>
      <c r="E10" s="412"/>
      <c r="F10" s="412"/>
      <c r="G10" s="412"/>
      <c r="H10" s="412"/>
      <c r="I10" s="412"/>
      <c r="J10" s="412"/>
      <c r="K10" s="250"/>
      <c r="L10" s="412"/>
      <c r="M10" s="288"/>
      <c r="N10" s="384"/>
      <c r="O10" s="412"/>
      <c r="P10" s="412"/>
      <c r="Q10" s="412"/>
      <c r="R10" s="412"/>
      <c r="S10" s="412"/>
      <c r="T10" s="120"/>
    </row>
    <row r="11" spans="1:20" s="122" customFormat="1" ht="14.1" customHeight="1">
      <c r="A11" s="266" t="s">
        <v>273</v>
      </c>
      <c r="B11" s="267"/>
      <c r="C11" s="267"/>
      <c r="D11" s="267"/>
      <c r="E11" s="288"/>
      <c r="F11" s="288"/>
      <c r="G11" s="288"/>
      <c r="H11" s="288"/>
      <c r="I11" s="288"/>
      <c r="J11" s="288"/>
      <c r="K11" s="306"/>
      <c r="L11" s="288"/>
      <c r="M11" s="288"/>
      <c r="N11" s="386"/>
      <c r="O11" s="249"/>
      <c r="P11" s="249"/>
      <c r="Q11" s="249"/>
      <c r="R11" s="249"/>
      <c r="S11" s="249"/>
      <c r="T11" s="120"/>
    </row>
    <row r="12" spans="1:20" s="122" customFormat="1" ht="14.1" customHeight="1">
      <c r="A12" s="266" t="s">
        <v>279</v>
      </c>
      <c r="B12" s="267"/>
      <c r="C12" s="267"/>
      <c r="D12" s="267"/>
      <c r="E12" s="288"/>
      <c r="F12" s="288"/>
      <c r="G12" s="288"/>
      <c r="H12" s="288"/>
      <c r="I12" s="288"/>
      <c r="J12" s="288"/>
      <c r="K12" s="306"/>
      <c r="L12" s="288"/>
      <c r="M12" s="288"/>
      <c r="N12" s="386"/>
      <c r="O12" s="375"/>
      <c r="P12" s="375"/>
      <c r="Q12" s="375"/>
      <c r="R12" s="375"/>
      <c r="S12" s="375"/>
      <c r="T12" s="120"/>
    </row>
    <row r="13" spans="1:20" s="122" customFormat="1" ht="12.75" customHeight="1">
      <c r="A13" s="266" t="s">
        <v>272</v>
      </c>
      <c r="B13" s="267"/>
      <c r="C13" s="267"/>
      <c r="D13" s="267"/>
      <c r="E13" s="289"/>
      <c r="F13" s="289"/>
      <c r="G13" s="289"/>
      <c r="H13" s="289"/>
      <c r="I13" s="289"/>
      <c r="J13" s="289"/>
      <c r="K13" s="307"/>
      <c r="L13" s="289"/>
      <c r="M13" s="289"/>
      <c r="N13" s="387"/>
      <c r="O13" s="242"/>
      <c r="P13" s="242"/>
      <c r="Q13" s="242"/>
      <c r="R13" s="242"/>
      <c r="S13" s="242"/>
      <c r="T13" s="241"/>
    </row>
    <row r="14" spans="1:20" s="122" customFormat="1" ht="12.75" customHeight="1">
      <c r="A14" s="266"/>
      <c r="B14" s="267"/>
      <c r="C14" s="267"/>
      <c r="D14" s="267"/>
      <c r="E14" s="289"/>
      <c r="F14" s="289"/>
      <c r="G14" s="289"/>
      <c r="H14" s="289"/>
      <c r="I14" s="289"/>
      <c r="J14" s="289"/>
      <c r="K14" s="307"/>
      <c r="L14" s="289"/>
      <c r="M14" s="289"/>
      <c r="N14" s="387"/>
      <c r="O14" s="242"/>
      <c r="P14" s="242"/>
      <c r="Q14" s="242"/>
      <c r="R14" s="242"/>
      <c r="S14" s="242"/>
      <c r="T14" s="241"/>
    </row>
    <row r="15" spans="1:20" s="122" customFormat="1" ht="12.75" customHeight="1">
      <c r="A15" s="268"/>
      <c r="B15" s="267"/>
      <c r="C15" s="267"/>
      <c r="D15" s="267"/>
      <c r="E15" s="242"/>
      <c r="F15" s="242"/>
      <c r="G15" s="242"/>
      <c r="H15" s="242"/>
      <c r="I15" s="242"/>
      <c r="J15" s="242"/>
      <c r="K15" s="243"/>
      <c r="L15" s="242"/>
      <c r="M15" s="289"/>
      <c r="N15" s="385"/>
      <c r="O15" s="242"/>
      <c r="P15" s="242"/>
      <c r="Q15" s="242"/>
      <c r="R15" s="242"/>
      <c r="S15" s="242"/>
      <c r="T15" s="241"/>
    </row>
    <row r="16" spans="1:20" s="122" customFormat="1" ht="12.75" customHeight="1">
      <c r="A16" s="264" t="s">
        <v>118</v>
      </c>
      <c r="B16" s="267"/>
      <c r="C16" s="267"/>
      <c r="D16" s="267"/>
      <c r="E16" s="242"/>
      <c r="F16" s="242"/>
      <c r="G16" s="242"/>
      <c r="H16" s="242"/>
      <c r="I16" s="242"/>
      <c r="J16" s="242"/>
      <c r="K16" s="243"/>
      <c r="L16" s="242"/>
      <c r="M16" s="289"/>
      <c r="N16" s="385"/>
      <c r="O16" s="242"/>
      <c r="P16" s="242"/>
      <c r="Q16" s="242"/>
      <c r="R16" s="242"/>
      <c r="S16" s="242"/>
      <c r="T16" s="241"/>
    </row>
    <row r="17" spans="1:20" s="122" customFormat="1" ht="12.75" customHeight="1">
      <c r="A17" s="266" t="s">
        <v>222</v>
      </c>
      <c r="B17" s="267"/>
      <c r="C17" s="267"/>
      <c r="D17" s="267"/>
      <c r="E17" s="242"/>
      <c r="F17" s="242"/>
      <c r="G17" s="242"/>
      <c r="H17" s="242"/>
      <c r="I17" s="242"/>
      <c r="J17" s="242"/>
      <c r="K17" s="243"/>
      <c r="L17" s="242"/>
      <c r="M17" s="289"/>
      <c r="N17" s="385"/>
      <c r="O17" s="242"/>
      <c r="P17" s="242"/>
      <c r="Q17" s="242"/>
      <c r="R17" s="242"/>
      <c r="S17" s="242"/>
      <c r="T17" s="241"/>
    </row>
    <row r="18" spans="1:20" s="122" customFormat="1" ht="12.75" customHeight="1">
      <c r="A18" s="266" t="s">
        <v>223</v>
      </c>
      <c r="B18" s="267"/>
      <c r="C18" s="267"/>
      <c r="D18" s="267"/>
      <c r="E18" s="242"/>
      <c r="F18" s="242"/>
      <c r="G18" s="242"/>
      <c r="H18" s="242"/>
      <c r="I18" s="242"/>
      <c r="J18" s="242"/>
      <c r="K18" s="243"/>
      <c r="L18" s="242"/>
      <c r="M18" s="289"/>
      <c r="N18" s="385"/>
      <c r="O18" s="242"/>
      <c r="P18" s="242"/>
      <c r="Q18" s="242"/>
      <c r="R18" s="242"/>
      <c r="S18" s="242"/>
      <c r="T18" s="241"/>
    </row>
    <row r="19" spans="1:20" s="122" customFormat="1" ht="12.75" customHeight="1">
      <c r="A19" s="266" t="s">
        <v>224</v>
      </c>
      <c r="B19" s="267"/>
      <c r="C19" s="267"/>
      <c r="D19" s="267"/>
      <c r="E19" s="242"/>
      <c r="F19" s="242"/>
      <c r="G19" s="242"/>
      <c r="H19" s="242"/>
      <c r="I19" s="242"/>
      <c r="J19" s="242"/>
      <c r="K19" s="243"/>
      <c r="L19" s="242"/>
      <c r="M19" s="289"/>
      <c r="N19" s="385"/>
      <c r="O19" s="242"/>
      <c r="P19" s="242"/>
      <c r="Q19" s="242"/>
      <c r="R19" s="242"/>
      <c r="S19" s="242"/>
      <c r="T19" s="241"/>
    </row>
    <row r="20" spans="1:20" s="246" customFormat="1" ht="12.75" customHeight="1">
      <c r="A20" s="266" t="s">
        <v>261</v>
      </c>
      <c r="B20" s="267"/>
      <c r="C20" s="267"/>
      <c r="D20" s="267"/>
      <c r="E20" s="247"/>
      <c r="F20" s="247"/>
      <c r="G20" s="247"/>
      <c r="H20" s="247"/>
      <c r="I20" s="247"/>
      <c r="J20" s="247"/>
      <c r="K20" s="248"/>
      <c r="L20" s="247"/>
      <c r="M20" s="290"/>
      <c r="N20" s="388"/>
      <c r="O20" s="247"/>
      <c r="P20" s="247"/>
      <c r="Q20" s="247"/>
      <c r="R20" s="247"/>
      <c r="S20" s="247"/>
      <c r="T20" s="247"/>
    </row>
    <row r="21" spans="1:20" s="122" customFormat="1" ht="12.75" customHeight="1">
      <c r="A21" s="266"/>
      <c r="B21" s="267"/>
      <c r="C21" s="267"/>
      <c r="D21" s="267"/>
      <c r="E21" s="242"/>
      <c r="F21" s="242"/>
      <c r="G21" s="242"/>
      <c r="H21" s="242"/>
      <c r="I21" s="242"/>
      <c r="J21" s="242"/>
      <c r="K21" s="243"/>
      <c r="L21" s="242"/>
      <c r="M21" s="289"/>
      <c r="N21" s="385"/>
      <c r="O21" s="242"/>
      <c r="P21" s="242"/>
      <c r="Q21" s="242"/>
      <c r="R21" s="242"/>
      <c r="S21" s="242"/>
      <c r="T21" s="241"/>
    </row>
    <row r="22" spans="1:20" s="122" customFormat="1" ht="12.75" customHeight="1">
      <c r="A22" s="266" t="s">
        <v>231</v>
      </c>
      <c r="B22" s="267"/>
      <c r="C22" s="267"/>
      <c r="D22" s="267"/>
      <c r="E22" s="242"/>
      <c r="F22" s="242"/>
      <c r="G22" s="242"/>
      <c r="H22" s="242"/>
      <c r="I22" s="242"/>
      <c r="J22" s="242"/>
      <c r="K22" s="243"/>
      <c r="L22" s="242"/>
      <c r="M22" s="289"/>
      <c r="N22" s="385"/>
      <c r="O22" s="242"/>
      <c r="P22" s="242"/>
      <c r="Q22" s="242"/>
      <c r="R22" s="242"/>
      <c r="S22" s="242"/>
      <c r="T22" s="241"/>
    </row>
    <row r="23" spans="1:20" s="122" customFormat="1" ht="12.75" customHeight="1">
      <c r="A23" s="266" t="s">
        <v>316</v>
      </c>
      <c r="B23" s="267"/>
      <c r="C23" s="267"/>
      <c r="D23" s="267"/>
      <c r="E23" s="242"/>
      <c r="F23" s="242"/>
      <c r="G23" s="242"/>
      <c r="H23" s="242"/>
      <c r="I23" s="242"/>
      <c r="J23" s="242"/>
      <c r="K23" s="243"/>
      <c r="L23" s="242"/>
      <c r="M23" s="289"/>
      <c r="N23" s="385"/>
      <c r="O23" s="242"/>
      <c r="P23" s="242"/>
      <c r="Q23" s="242"/>
      <c r="R23" s="242"/>
      <c r="S23" s="242"/>
      <c r="T23" s="241"/>
    </row>
    <row r="24" spans="1:20" s="122" customFormat="1" ht="12.75" customHeight="1">
      <c r="A24" s="266" t="s">
        <v>282</v>
      </c>
      <c r="B24" s="267"/>
      <c r="C24" s="267"/>
      <c r="D24" s="267"/>
      <c r="E24" s="242"/>
      <c r="F24" s="242"/>
      <c r="G24" s="242"/>
      <c r="H24" s="242"/>
      <c r="I24" s="242"/>
      <c r="J24" s="242"/>
      <c r="K24" s="243"/>
      <c r="L24" s="242"/>
      <c r="M24" s="289"/>
      <c r="N24" s="385"/>
      <c r="O24" s="242"/>
      <c r="P24" s="242"/>
      <c r="Q24" s="242"/>
      <c r="R24" s="242"/>
      <c r="S24" s="242"/>
      <c r="T24" s="241"/>
    </row>
    <row r="25" spans="1:20" s="122" customFormat="1" ht="12.75" customHeight="1">
      <c r="A25" s="266"/>
      <c r="B25" s="267"/>
      <c r="C25" s="267"/>
      <c r="D25" s="267"/>
      <c r="E25" s="242"/>
      <c r="F25" s="242"/>
      <c r="G25" s="242"/>
      <c r="H25" s="242"/>
      <c r="I25" s="242"/>
      <c r="J25" s="242"/>
      <c r="K25" s="243"/>
      <c r="L25" s="242"/>
      <c r="M25" s="289"/>
      <c r="N25" s="385"/>
      <c r="O25" s="242"/>
      <c r="P25" s="242"/>
      <c r="Q25" s="242"/>
      <c r="R25" s="242"/>
      <c r="S25" s="242"/>
      <c r="T25" s="241"/>
    </row>
    <row r="26" spans="1:20" s="122" customFormat="1" ht="12.75" customHeight="1">
      <c r="A26" s="266"/>
      <c r="B26" s="267"/>
      <c r="C26" s="267"/>
      <c r="D26" s="267"/>
      <c r="E26" s="242"/>
      <c r="F26" s="242"/>
      <c r="G26" s="242"/>
      <c r="H26" s="242"/>
      <c r="I26" s="242"/>
      <c r="J26" s="242"/>
      <c r="K26" s="243"/>
      <c r="L26" s="242"/>
      <c r="M26" s="289"/>
      <c r="N26" s="385"/>
      <c r="O26" s="242"/>
      <c r="P26" s="242"/>
      <c r="Q26" s="242"/>
      <c r="R26" s="242"/>
      <c r="S26" s="242"/>
      <c r="T26" s="241"/>
    </row>
    <row r="27" spans="1:20" s="122" customFormat="1" ht="12.75" customHeight="1">
      <c r="A27" s="269" t="s">
        <v>249</v>
      </c>
      <c r="B27" s="267"/>
      <c r="C27" s="267"/>
      <c r="D27" s="267"/>
      <c r="E27" s="242"/>
      <c r="F27" s="242"/>
      <c r="G27" s="242"/>
      <c r="H27" s="242"/>
      <c r="I27" s="242"/>
      <c r="J27" s="242"/>
      <c r="K27" s="243"/>
      <c r="L27" s="242"/>
      <c r="M27" s="289"/>
      <c r="N27" s="385"/>
      <c r="O27" s="242"/>
      <c r="P27" s="242"/>
      <c r="Q27" s="242"/>
      <c r="R27" s="242"/>
      <c r="S27" s="242"/>
      <c r="T27" s="241"/>
    </row>
    <row r="28" spans="1:20" s="122" customFormat="1" ht="13.15" customHeight="1">
      <c r="A28" s="12" t="s">
        <v>206</v>
      </c>
      <c r="B28" s="267"/>
      <c r="C28" s="267"/>
      <c r="D28" s="267"/>
      <c r="E28" s="242"/>
      <c r="F28" s="242"/>
      <c r="G28" s="242"/>
      <c r="H28" s="242"/>
      <c r="I28" s="242"/>
      <c r="J28" s="242"/>
      <c r="K28" s="243"/>
      <c r="L28" s="242"/>
      <c r="M28" s="289"/>
      <c r="N28" s="385"/>
      <c r="O28" s="242"/>
      <c r="P28" s="242"/>
      <c r="Q28" s="242"/>
      <c r="R28" s="242"/>
      <c r="S28" s="242"/>
      <c r="T28" s="241"/>
    </row>
    <row r="29" spans="1:20" s="122" customFormat="1" ht="13.15" customHeight="1">
      <c r="A29" s="12" t="s">
        <v>201</v>
      </c>
      <c r="B29" s="267"/>
      <c r="C29" s="267"/>
      <c r="D29" s="267"/>
      <c r="E29" s="242"/>
      <c r="F29" s="242"/>
      <c r="G29" s="242"/>
      <c r="H29" s="242"/>
      <c r="I29" s="242"/>
      <c r="J29" s="242"/>
      <c r="K29" s="243"/>
      <c r="L29" s="242"/>
      <c r="M29" s="289"/>
      <c r="N29" s="385"/>
      <c r="O29" s="242"/>
      <c r="P29" s="242"/>
      <c r="Q29" s="242"/>
      <c r="R29" s="242"/>
      <c r="S29" s="242"/>
      <c r="T29" s="241"/>
    </row>
    <row r="30" spans="1:20" s="122" customFormat="1" ht="13.15" customHeight="1">
      <c r="A30" s="12" t="s">
        <v>212</v>
      </c>
      <c r="B30" s="267"/>
      <c r="C30" s="267"/>
      <c r="D30" s="267"/>
      <c r="E30" s="204"/>
      <c r="F30" s="120"/>
      <c r="G30" s="245"/>
      <c r="H30" s="198"/>
      <c r="I30" s="198"/>
      <c r="J30" s="198"/>
      <c r="K30" s="244"/>
      <c r="L30" s="198"/>
      <c r="M30" s="289"/>
      <c r="N30" s="385"/>
      <c r="O30" s="242"/>
      <c r="P30" s="242"/>
      <c r="Q30" s="242"/>
      <c r="R30" s="242"/>
      <c r="S30" s="242"/>
      <c r="T30" s="241"/>
    </row>
    <row r="31" spans="1:20" s="122" customFormat="1" ht="12.75" customHeight="1">
      <c r="A31" s="120"/>
      <c r="B31" s="242"/>
      <c r="C31" s="242"/>
      <c r="D31" s="242"/>
      <c r="E31" s="242"/>
      <c r="F31" s="242"/>
      <c r="G31" s="242"/>
      <c r="H31" s="242"/>
      <c r="I31" s="242"/>
      <c r="J31" s="242"/>
      <c r="K31" s="243"/>
      <c r="L31" s="242"/>
      <c r="M31" s="289"/>
      <c r="N31" s="385"/>
      <c r="O31" s="242"/>
      <c r="P31" s="242"/>
      <c r="Q31" s="242"/>
      <c r="R31" s="242"/>
      <c r="S31" s="242"/>
      <c r="T31" s="241"/>
    </row>
    <row r="32" spans="1:20" s="165" customFormat="1" ht="13.5" thickBot="1">
      <c r="A32" s="160" t="s">
        <v>138</v>
      </c>
      <c r="B32" s="160"/>
      <c r="C32" s="160"/>
      <c r="D32" s="160"/>
      <c r="E32" s="160"/>
      <c r="F32" s="223"/>
      <c r="G32" s="160"/>
      <c r="H32" s="160"/>
      <c r="I32" s="160"/>
      <c r="J32" s="132"/>
      <c r="K32" s="132"/>
      <c r="L32" s="132"/>
      <c r="M32" s="483"/>
      <c r="N32" s="132"/>
    </row>
    <row r="33" spans="1:24" s="224" customFormat="1">
      <c r="A33" s="192"/>
      <c r="B33" s="192"/>
      <c r="C33" s="192"/>
      <c r="D33" s="192"/>
      <c r="E33" s="192"/>
      <c r="F33" s="502" t="str">
        <f>IS!F6</f>
        <v>Quarter ended</v>
      </c>
      <c r="G33" s="502"/>
      <c r="H33" s="502"/>
      <c r="I33" s="156"/>
      <c r="J33" s="502" t="str">
        <f>IS!J6</f>
        <v>Nine months ended</v>
      </c>
      <c r="K33" s="502"/>
      <c r="L33" s="502"/>
      <c r="M33" s="230"/>
      <c r="N33" s="478" t="str">
        <f>IS!M6</f>
        <v>Year ended</v>
      </c>
    </row>
    <row r="34" spans="1:24" s="224" customFormat="1">
      <c r="A34" s="360" t="s">
        <v>0</v>
      </c>
      <c r="B34" s="240"/>
      <c r="C34" s="240"/>
      <c r="D34" s="240"/>
      <c r="E34" s="240"/>
      <c r="F34" s="501" t="str">
        <f>IS!F7</f>
        <v>September 30,</v>
      </c>
      <c r="G34" s="501"/>
      <c r="H34" s="501"/>
      <c r="I34" s="154"/>
      <c r="J34" s="501" t="str">
        <f>IS!J7</f>
        <v>September 30,</v>
      </c>
      <c r="K34" s="501"/>
      <c r="L34" s="501"/>
      <c r="N34" s="477" t="str">
        <f>IS!M7</f>
        <v>December 31,</v>
      </c>
    </row>
    <row r="35" spans="1:24" s="224" customFormat="1">
      <c r="A35" s="392" t="s">
        <v>173</v>
      </c>
      <c r="B35" s="180"/>
      <c r="C35" s="180"/>
      <c r="D35" s="180"/>
      <c r="E35" s="201"/>
      <c r="F35" s="147">
        <v>2014</v>
      </c>
      <c r="G35" s="146"/>
      <c r="H35" s="145">
        <v>2013</v>
      </c>
      <c r="I35" s="152"/>
      <c r="J35" s="147">
        <v>2014</v>
      </c>
      <c r="K35" s="146"/>
      <c r="L35" s="145">
        <v>2013</v>
      </c>
      <c r="N35" s="145">
        <v>2013</v>
      </c>
    </row>
    <row r="36" spans="1:24" s="224" customFormat="1">
      <c r="A36" s="201" t="s">
        <v>0</v>
      </c>
      <c r="B36" s="137" t="s">
        <v>117</v>
      </c>
      <c r="C36" s="137"/>
      <c r="D36" s="137"/>
      <c r="E36" s="201"/>
      <c r="F36" s="303" t="s">
        <v>0</v>
      </c>
      <c r="G36" s="303"/>
      <c r="H36" s="303"/>
      <c r="I36" s="303"/>
      <c r="J36" s="303" t="s">
        <v>0</v>
      </c>
      <c r="K36" s="303"/>
      <c r="L36" s="303"/>
      <c r="N36" s="303"/>
      <c r="O36" s="201"/>
    </row>
    <row r="37" spans="1:24" s="224" customFormat="1">
      <c r="A37" s="201"/>
      <c r="B37" s="132" t="s">
        <v>116</v>
      </c>
      <c r="C37" s="132"/>
      <c r="D37" s="132"/>
      <c r="E37" s="201"/>
      <c r="F37" s="363">
        <f>238.564</f>
        <v>238.56399999999999</v>
      </c>
      <c r="G37" s="345"/>
      <c r="H37" s="317">
        <v>155.69999999999999</v>
      </c>
      <c r="I37" s="317"/>
      <c r="J37" s="363">
        <f>525.977</f>
        <v>525.97699999999998</v>
      </c>
      <c r="K37" s="345"/>
      <c r="L37" s="317">
        <v>555.9</v>
      </c>
      <c r="N37" s="317">
        <v>677.5</v>
      </c>
      <c r="O37" s="239"/>
      <c r="P37" s="221"/>
      <c r="Q37" s="238"/>
      <c r="R37" s="235"/>
      <c r="S37" s="225"/>
      <c r="T37" s="201"/>
    </row>
    <row r="38" spans="1:24" s="224" customFormat="1">
      <c r="A38" s="201"/>
      <c r="B38" s="137" t="s">
        <v>115</v>
      </c>
      <c r="C38" s="137"/>
      <c r="D38" s="137"/>
      <c r="E38" s="201"/>
      <c r="F38" s="364">
        <v>55.37</v>
      </c>
      <c r="G38" s="346"/>
      <c r="H38" s="347">
        <v>108.4</v>
      </c>
      <c r="I38" s="347"/>
      <c r="J38" s="364">
        <v>204.352</v>
      </c>
      <c r="K38" s="346"/>
      <c r="L38" s="347">
        <v>266.2</v>
      </c>
      <c r="N38" s="347">
        <v>360.5</v>
      </c>
      <c r="O38" s="236"/>
      <c r="P38" s="221"/>
      <c r="Q38" s="237"/>
      <c r="R38" s="235"/>
      <c r="S38" s="225"/>
      <c r="T38" s="201"/>
    </row>
    <row r="39" spans="1:24" s="224" customFormat="1">
      <c r="A39" s="192"/>
      <c r="B39" s="132" t="s">
        <v>114</v>
      </c>
      <c r="C39" s="132"/>
      <c r="D39" s="132"/>
      <c r="E39" s="192"/>
      <c r="F39" s="364">
        <v>63.902000000000001</v>
      </c>
      <c r="G39" s="346"/>
      <c r="H39" s="347">
        <v>63</v>
      </c>
      <c r="I39" s="347"/>
      <c r="J39" s="364">
        <v>188.99600000000001</v>
      </c>
      <c r="K39" s="346"/>
      <c r="L39" s="347">
        <v>212.1</v>
      </c>
      <c r="N39" s="347">
        <v>311.3</v>
      </c>
      <c r="O39" s="236"/>
      <c r="P39" s="221"/>
      <c r="Q39" s="237"/>
      <c r="R39" s="235"/>
      <c r="S39" s="225"/>
      <c r="T39" s="201"/>
    </row>
    <row r="40" spans="1:24" s="224" customFormat="1">
      <c r="A40" s="192"/>
      <c r="B40" s="132" t="s">
        <v>244</v>
      </c>
      <c r="C40" s="132"/>
      <c r="D40" s="132"/>
      <c r="E40" s="192"/>
      <c r="F40" s="364">
        <f>20.644+9.99</f>
        <v>30.634</v>
      </c>
      <c r="G40" s="346"/>
      <c r="H40" s="347">
        <v>34.299999999999997</v>
      </c>
      <c r="I40" s="347"/>
      <c r="J40" s="364">
        <f>56.174+26.772</f>
        <v>82.945999999999998</v>
      </c>
      <c r="K40" s="346"/>
      <c r="L40" s="347">
        <v>90.1</v>
      </c>
      <c r="N40" s="347">
        <f>34.4+88.3</f>
        <v>122.69999999999999</v>
      </c>
      <c r="O40" s="236"/>
      <c r="P40" s="221"/>
      <c r="Q40" s="237"/>
      <c r="R40" s="235"/>
      <c r="S40" s="225"/>
      <c r="T40" s="201"/>
    </row>
    <row r="41" spans="1:24" s="224" customFormat="1">
      <c r="A41" s="180"/>
      <c r="B41" s="174" t="s">
        <v>113</v>
      </c>
      <c r="C41" s="174"/>
      <c r="D41" s="174"/>
      <c r="E41" s="192"/>
      <c r="F41" s="365">
        <v>5.7060000000000004</v>
      </c>
      <c r="G41" s="346"/>
      <c r="H41" s="461">
        <v>4.2</v>
      </c>
      <c r="I41" s="347"/>
      <c r="J41" s="365">
        <v>21.37</v>
      </c>
      <c r="K41" s="346"/>
      <c r="L41" s="461">
        <v>17.7</v>
      </c>
      <c r="N41" s="461">
        <f>29.2+0.1</f>
        <v>29.3</v>
      </c>
      <c r="O41" s="236"/>
      <c r="P41" s="221"/>
      <c r="Q41" s="237"/>
      <c r="R41" s="235"/>
      <c r="S41" s="225"/>
      <c r="T41" s="201"/>
    </row>
    <row r="42" spans="1:24" s="230" customFormat="1">
      <c r="A42" s="192"/>
      <c r="B42" s="132" t="s">
        <v>112</v>
      </c>
      <c r="C42" s="132"/>
      <c r="D42" s="132"/>
      <c r="E42" s="192"/>
      <c r="F42" s="366">
        <f>SUM(F37:F41)</f>
        <v>394.17599999999999</v>
      </c>
      <c r="G42" s="346"/>
      <c r="H42" s="348">
        <f>SUM(H37:H41)</f>
        <v>365.6</v>
      </c>
      <c r="I42" s="348"/>
      <c r="J42" s="366">
        <f>SUM(J37:J41)</f>
        <v>1023.641</v>
      </c>
      <c r="K42" s="346"/>
      <c r="L42" s="348">
        <f>SUM(L37:L41)</f>
        <v>1141.9999999999998</v>
      </c>
      <c r="N42" s="440">
        <f>SUM(N37:N41)</f>
        <v>1501.3</v>
      </c>
      <c r="O42" s="234"/>
      <c r="P42" s="291"/>
      <c r="Q42" s="233"/>
      <c r="R42" s="232"/>
      <c r="S42" s="231"/>
      <c r="T42" s="192"/>
    </row>
    <row r="43" spans="1:24" s="224" customFormat="1">
      <c r="A43" s="192"/>
      <c r="B43" s="132" t="s">
        <v>111</v>
      </c>
      <c r="C43" s="174"/>
      <c r="D43" s="174"/>
      <c r="E43" s="192" t="s">
        <v>0</v>
      </c>
      <c r="F43" s="325">
        <v>0</v>
      </c>
      <c r="G43" s="349"/>
      <c r="H43" s="461">
        <v>0</v>
      </c>
      <c r="I43" s="326"/>
      <c r="J43" s="325">
        <v>0</v>
      </c>
      <c r="K43" s="349"/>
      <c r="L43" s="461">
        <v>0.1</v>
      </c>
      <c r="N43" s="326">
        <v>0.3</v>
      </c>
      <c r="O43" s="227"/>
      <c r="P43" s="221"/>
      <c r="Q43" s="216"/>
      <c r="S43" s="225"/>
      <c r="T43" s="201"/>
    </row>
    <row r="44" spans="1:24" s="224" customFormat="1">
      <c r="A44" s="229"/>
      <c r="B44" s="159" t="s">
        <v>140</v>
      </c>
      <c r="C44" s="174"/>
      <c r="D44" s="174"/>
      <c r="E44" s="192"/>
      <c r="F44" s="367">
        <f>SUM(F42:F43)</f>
        <v>394.17599999999999</v>
      </c>
      <c r="G44" s="347"/>
      <c r="H44" s="462">
        <f>SUM(H42:H43)</f>
        <v>365.6</v>
      </c>
      <c r="I44" s="348"/>
      <c r="J44" s="367">
        <f>SUM(J42:J43)</f>
        <v>1023.641</v>
      </c>
      <c r="K44" s="347"/>
      <c r="L44" s="462">
        <f>SUM(L42:L43)</f>
        <v>1142.0999999999997</v>
      </c>
      <c r="N44" s="462">
        <f>SUM(N42:N43)</f>
        <v>1501.6</v>
      </c>
      <c r="O44" s="228"/>
      <c r="P44" s="221"/>
      <c r="Q44" s="233"/>
      <c r="S44" s="225"/>
      <c r="T44" s="201"/>
    </row>
    <row r="45" spans="1:24" s="224" customFormat="1">
      <c r="A45" s="192"/>
      <c r="B45" s="192"/>
      <c r="C45" s="192"/>
      <c r="D45" s="192"/>
      <c r="E45" s="192"/>
      <c r="F45" s="406"/>
      <c r="G45" s="227"/>
      <c r="H45" s="226"/>
      <c r="I45" s="226"/>
      <c r="J45" s="226"/>
      <c r="K45" s="226"/>
      <c r="M45" s="226"/>
      <c r="N45" s="226"/>
      <c r="O45" s="226"/>
      <c r="P45" s="292"/>
      <c r="T45" s="201"/>
    </row>
    <row r="46" spans="1:24" s="122" customFormat="1">
      <c r="A46" s="209"/>
      <c r="B46" s="209"/>
      <c r="C46" s="209"/>
      <c r="D46" s="209"/>
      <c r="E46" s="121"/>
      <c r="F46" s="203"/>
      <c r="G46" s="168"/>
      <c r="H46" s="168"/>
      <c r="I46" s="168"/>
      <c r="J46" s="168"/>
      <c r="K46" s="158"/>
      <c r="M46" s="168"/>
      <c r="N46" s="158"/>
      <c r="O46" s="168"/>
      <c r="P46" s="293"/>
      <c r="Q46" s="203"/>
      <c r="R46" s="168"/>
      <c r="S46" s="168"/>
      <c r="T46" s="151"/>
      <c r="U46" s="151"/>
      <c r="V46" s="151"/>
      <c r="W46" s="121"/>
      <c r="X46" s="121"/>
    </row>
    <row r="47" spans="1:24" s="165" customFormat="1" ht="13.5" thickBot="1">
      <c r="A47" s="160" t="s">
        <v>139</v>
      </c>
      <c r="B47" s="160"/>
      <c r="C47" s="160"/>
      <c r="D47" s="160"/>
      <c r="E47" s="160"/>
      <c r="F47" s="223"/>
      <c r="G47" s="160"/>
      <c r="H47" s="160"/>
      <c r="I47" s="160"/>
      <c r="J47" s="132"/>
      <c r="K47" s="132"/>
      <c r="M47" s="160"/>
      <c r="N47" s="132"/>
      <c r="O47" s="132"/>
      <c r="P47" s="301"/>
      <c r="Q47" s="132"/>
      <c r="R47" s="132"/>
      <c r="U47" s="132"/>
    </row>
    <row r="48" spans="1:24" s="165" customFormat="1">
      <c r="A48" s="132"/>
      <c r="B48" s="132"/>
      <c r="C48" s="132"/>
      <c r="D48" s="132"/>
      <c r="E48" s="132"/>
      <c r="F48" s="502" t="str">
        <f>IS!F6</f>
        <v>Quarter ended</v>
      </c>
      <c r="G48" s="502"/>
      <c r="H48" s="502"/>
      <c r="I48" s="156"/>
      <c r="J48" s="502" t="str">
        <f>IS!J6</f>
        <v>Nine months ended</v>
      </c>
      <c r="K48" s="502"/>
      <c r="L48" s="502"/>
      <c r="M48" s="193"/>
      <c r="N48" s="478" t="str">
        <f>IS!M6</f>
        <v>Year ended</v>
      </c>
      <c r="O48" s="155"/>
      <c r="P48" s="294"/>
      <c r="Q48" s="155"/>
      <c r="R48" s="154"/>
      <c r="U48" s="132"/>
    </row>
    <row r="49" spans="1:21" s="165" customFormat="1">
      <c r="A49" s="360" t="s">
        <v>0</v>
      </c>
      <c r="B49" s="154"/>
      <c r="C49" s="310"/>
      <c r="D49" s="310"/>
      <c r="E49" s="154"/>
      <c r="F49" s="501" t="str">
        <f>IS!F7</f>
        <v>September 30,</v>
      </c>
      <c r="G49" s="501"/>
      <c r="H49" s="501"/>
      <c r="I49" s="154"/>
      <c r="J49" s="501" t="str">
        <f>IS!J7</f>
        <v>September 30,</v>
      </c>
      <c r="K49" s="501"/>
      <c r="L49" s="501"/>
      <c r="N49" s="477" t="str">
        <f>IS!M7</f>
        <v>December 31,</v>
      </c>
      <c r="O49" s="124"/>
      <c r="P49" s="294"/>
      <c r="Q49" s="124"/>
      <c r="R49" s="154"/>
      <c r="U49" s="137"/>
    </row>
    <row r="50" spans="1:21" s="165" customFormat="1">
      <c r="A50" s="392" t="s">
        <v>173</v>
      </c>
      <c r="B50" s="174"/>
      <c r="C50" s="174"/>
      <c r="D50" s="174"/>
      <c r="E50" s="137"/>
      <c r="F50" s="147">
        <f>+$F$35</f>
        <v>2014</v>
      </c>
      <c r="G50" s="146"/>
      <c r="H50" s="145">
        <f>+$H$35</f>
        <v>2013</v>
      </c>
      <c r="I50" s="152"/>
      <c r="J50" s="147">
        <f>+$F$35</f>
        <v>2014</v>
      </c>
      <c r="K50" s="146"/>
      <c r="L50" s="145">
        <f>+$H$35</f>
        <v>2013</v>
      </c>
      <c r="N50" s="436">
        <v>2013</v>
      </c>
      <c r="O50" s="146"/>
      <c r="P50" s="294"/>
      <c r="Q50" s="277"/>
      <c r="T50" s="137"/>
    </row>
    <row r="51" spans="1:21" s="165" customFormat="1">
      <c r="A51" s="220" t="s">
        <v>110</v>
      </c>
      <c r="B51" s="217"/>
      <c r="C51" s="217"/>
      <c r="D51" s="217"/>
      <c r="E51" s="137"/>
      <c r="F51" s="303" t="s">
        <v>0</v>
      </c>
      <c r="G51" s="303"/>
      <c r="H51" s="303"/>
      <c r="I51" s="303"/>
      <c r="J51" s="303" t="s">
        <v>0</v>
      </c>
      <c r="K51" s="303"/>
      <c r="L51" s="303"/>
      <c r="N51" s="303" t="s">
        <v>0</v>
      </c>
      <c r="O51" s="303"/>
      <c r="P51" s="303"/>
      <c r="Q51" s="303"/>
      <c r="R51" s="193"/>
      <c r="T51" s="137"/>
      <c r="U51" s="137"/>
    </row>
    <row r="52" spans="1:21" s="165" customFormat="1">
      <c r="A52" s="137"/>
      <c r="B52" s="217" t="s">
        <v>106</v>
      </c>
      <c r="C52" s="217"/>
      <c r="D52" s="217"/>
      <c r="E52" s="137"/>
      <c r="F52" s="329">
        <v>180.14</v>
      </c>
      <c r="G52" s="314"/>
      <c r="H52" s="314">
        <v>219.2</v>
      </c>
      <c r="I52" s="314"/>
      <c r="J52" s="329">
        <v>489.6</v>
      </c>
      <c r="K52" s="314"/>
      <c r="L52" s="314">
        <v>635.6</v>
      </c>
      <c r="N52" s="314">
        <v>840.9</v>
      </c>
      <c r="O52" s="142"/>
      <c r="P52" s="222"/>
      <c r="Q52" s="158"/>
      <c r="S52" s="212"/>
      <c r="T52" s="137"/>
    </row>
    <row r="53" spans="1:21" s="165" customFormat="1">
      <c r="A53" s="137"/>
      <c r="B53" s="217" t="s">
        <v>105</v>
      </c>
      <c r="C53" s="217"/>
      <c r="D53" s="217"/>
      <c r="E53" s="137"/>
      <c r="F53" s="329">
        <v>0.18099999999999999</v>
      </c>
      <c r="G53" s="314"/>
      <c r="H53" s="314">
        <v>0.2</v>
      </c>
      <c r="I53" s="314"/>
      <c r="J53" s="329">
        <f>0.5</f>
        <v>0.5</v>
      </c>
      <c r="K53" s="314"/>
      <c r="L53" s="314">
        <v>0.5</v>
      </c>
      <c r="N53" s="314">
        <v>0.7</v>
      </c>
      <c r="O53" s="143"/>
      <c r="P53" s="144"/>
      <c r="Q53" s="140"/>
      <c r="S53" s="212"/>
      <c r="T53" s="137"/>
    </row>
    <row r="54" spans="1:21" s="165" customFormat="1">
      <c r="A54" s="137"/>
      <c r="B54" s="217" t="s">
        <v>302</v>
      </c>
      <c r="C54" s="217"/>
      <c r="D54" s="217"/>
      <c r="E54" s="134"/>
      <c r="F54" s="333">
        <v>-24.972000000000001</v>
      </c>
      <c r="G54" s="314"/>
      <c r="H54" s="314">
        <v>0</v>
      </c>
      <c r="I54" s="314"/>
      <c r="J54" s="333">
        <v>-34.04</v>
      </c>
      <c r="K54" s="314"/>
      <c r="L54" s="314">
        <v>0</v>
      </c>
      <c r="N54" s="314">
        <v>-15</v>
      </c>
      <c r="O54" s="134"/>
      <c r="P54" s="144"/>
      <c r="Q54" s="133"/>
      <c r="R54" s="221"/>
      <c r="S54" s="212"/>
      <c r="T54" s="137"/>
    </row>
    <row r="55" spans="1:21" s="165" customFormat="1">
      <c r="A55" s="137"/>
      <c r="B55" s="217" t="s">
        <v>104</v>
      </c>
      <c r="C55" s="217"/>
      <c r="D55" s="217"/>
      <c r="E55" s="134"/>
      <c r="F55" s="329">
        <f>-48.598-0.008+0.036</f>
        <v>-48.57</v>
      </c>
      <c r="G55" s="314"/>
      <c r="H55" s="314">
        <v>-25.3</v>
      </c>
      <c r="I55" s="314"/>
      <c r="J55" s="329">
        <v>-118.4</v>
      </c>
      <c r="K55" s="314"/>
      <c r="L55" s="314">
        <v>-98.5</v>
      </c>
      <c r="N55" s="314">
        <v>-123.9</v>
      </c>
      <c r="O55" s="134"/>
      <c r="P55" s="144"/>
      <c r="Q55" s="133"/>
      <c r="S55" s="212"/>
      <c r="T55" s="137"/>
    </row>
    <row r="56" spans="1:21" s="165" customFormat="1">
      <c r="A56" s="137"/>
      <c r="B56" s="217" t="s">
        <v>103</v>
      </c>
      <c r="C56" s="419"/>
      <c r="D56" s="419"/>
      <c r="E56" s="134"/>
      <c r="F56" s="329">
        <f>-8.061-45.789</f>
        <v>-53.85</v>
      </c>
      <c r="G56" s="314"/>
      <c r="H56" s="314">
        <v>-80.7</v>
      </c>
      <c r="I56" s="314"/>
      <c r="J56" s="329">
        <v>-189.1</v>
      </c>
      <c r="K56" s="314"/>
      <c r="L56" s="314">
        <v>-209.2</v>
      </c>
      <c r="N56" s="314">
        <v>-301.8</v>
      </c>
      <c r="O56" s="134"/>
      <c r="P56" s="144"/>
      <c r="Q56" s="133"/>
      <c r="S56" s="212"/>
      <c r="T56" s="137"/>
    </row>
    <row r="57" spans="1:21" s="165" customFormat="1">
      <c r="A57" s="159"/>
      <c r="B57" s="215" t="s">
        <v>109</v>
      </c>
      <c r="C57" s="419"/>
      <c r="D57" s="419"/>
      <c r="E57" s="137"/>
      <c r="F57" s="335">
        <f>SUM(F52:F56)</f>
        <v>52.928999999999995</v>
      </c>
      <c r="G57" s="314"/>
      <c r="H57" s="463">
        <f>SUM(H52:H56)</f>
        <v>113.39999999999996</v>
      </c>
      <c r="I57" s="326"/>
      <c r="J57" s="335">
        <f>SUM(J52:J56)</f>
        <v>148.55999999999997</v>
      </c>
      <c r="K57" s="314"/>
      <c r="L57" s="463">
        <f>SUM(L52:L56)</f>
        <v>328.40000000000003</v>
      </c>
      <c r="N57" s="463">
        <f>SUM(N52:N56)</f>
        <v>400.90000000000003</v>
      </c>
      <c r="O57" s="143"/>
      <c r="P57" s="144"/>
      <c r="Q57" s="140"/>
      <c r="S57" s="212"/>
      <c r="T57" s="137"/>
    </row>
    <row r="58" spans="1:21" s="165" customFormat="1">
      <c r="A58" s="220" t="s">
        <v>108</v>
      </c>
      <c r="B58" s="217"/>
      <c r="C58" s="217"/>
      <c r="D58" s="217"/>
      <c r="E58" s="137"/>
      <c r="F58" s="314"/>
      <c r="G58" s="314"/>
      <c r="H58" s="314"/>
      <c r="I58" s="314"/>
      <c r="J58" s="314"/>
      <c r="K58" s="314"/>
      <c r="L58" s="314"/>
      <c r="N58" s="314"/>
      <c r="O58" s="143"/>
      <c r="P58" s="144"/>
      <c r="Q58" s="140"/>
      <c r="S58" s="212"/>
      <c r="T58" s="137"/>
    </row>
    <row r="59" spans="1:21" s="165" customFormat="1">
      <c r="A59" s="137"/>
      <c r="B59" s="217" t="s">
        <v>106</v>
      </c>
      <c r="C59" s="217"/>
      <c r="D59" s="217"/>
      <c r="E59" s="137"/>
      <c r="F59" s="329">
        <f>3.083-1.559+0.019</f>
        <v>1.5430000000000001</v>
      </c>
      <c r="G59" s="314"/>
      <c r="H59" s="314">
        <f>-3.3+0.1</f>
        <v>-3.1999999999999997</v>
      </c>
      <c r="I59" s="314"/>
      <c r="J59" s="329">
        <f>6.42-3.82-1.3</f>
        <v>1.3</v>
      </c>
      <c r="K59" s="314"/>
      <c r="L59" s="314">
        <f>-8.8+1.1</f>
        <v>-7.7000000000000011</v>
      </c>
      <c r="N59" s="314">
        <f>-15.6+3.6</f>
        <v>-12</v>
      </c>
      <c r="O59" s="142"/>
      <c r="P59" s="222"/>
      <c r="Q59" s="158"/>
      <c r="R59" s="221"/>
      <c r="S59" s="212"/>
      <c r="T59" s="137"/>
    </row>
    <row r="60" spans="1:21" s="165" customFormat="1">
      <c r="A60" s="137"/>
      <c r="B60" s="217" t="s">
        <v>104</v>
      </c>
      <c r="C60" s="419"/>
      <c r="D60" s="419"/>
      <c r="E60" s="137"/>
      <c r="F60" s="325">
        <f>-1.178-0.788</f>
        <v>-1.966</v>
      </c>
      <c r="G60" s="326"/>
      <c r="H60" s="314">
        <v>-1.9</v>
      </c>
      <c r="I60" s="326"/>
      <c r="J60" s="325">
        <f>-3.761-2.248-0.001</f>
        <v>-6.0100000000000007</v>
      </c>
      <c r="K60" s="326"/>
      <c r="L60" s="314">
        <v>-5</v>
      </c>
      <c r="N60" s="326">
        <v>-6.8</v>
      </c>
      <c r="O60" s="133"/>
      <c r="P60" s="144"/>
      <c r="Q60" s="133"/>
      <c r="S60" s="212"/>
      <c r="T60" s="137"/>
    </row>
    <row r="61" spans="1:21" s="165" customFormat="1">
      <c r="A61" s="159"/>
      <c r="B61" s="215" t="s">
        <v>151</v>
      </c>
      <c r="C61" s="419"/>
      <c r="D61" s="419"/>
      <c r="E61" s="137"/>
      <c r="F61" s="335">
        <f>SUM(F59:F60)</f>
        <v>-0.42299999999999982</v>
      </c>
      <c r="G61" s="314"/>
      <c r="H61" s="463">
        <f>SUM(H59:H60)</f>
        <v>-5.0999999999999996</v>
      </c>
      <c r="I61" s="326"/>
      <c r="J61" s="335">
        <f>SUM(J59:J60)</f>
        <v>-4.7100000000000009</v>
      </c>
      <c r="K61" s="314"/>
      <c r="L61" s="463">
        <f>SUM(L59:L60)</f>
        <v>-12.700000000000001</v>
      </c>
      <c r="N61" s="463">
        <f>SUM(N59:N60)</f>
        <v>-18.8</v>
      </c>
      <c r="O61" s="143"/>
      <c r="P61" s="144"/>
      <c r="Q61" s="140"/>
      <c r="S61" s="212"/>
      <c r="T61" s="137"/>
    </row>
    <row r="62" spans="1:21" s="165" customFormat="1">
      <c r="A62" s="219" t="s">
        <v>107</v>
      </c>
      <c r="B62" s="213"/>
      <c r="C62" s="213"/>
      <c r="D62" s="213"/>
      <c r="E62" s="132"/>
      <c r="F62" s="326"/>
      <c r="G62" s="326"/>
      <c r="H62" s="326"/>
      <c r="I62" s="326"/>
      <c r="J62" s="326"/>
      <c r="K62" s="326"/>
      <c r="L62" s="326"/>
      <c r="N62" s="326"/>
      <c r="O62" s="140"/>
      <c r="P62" s="144"/>
      <c r="Q62" s="163"/>
      <c r="S62" s="212"/>
      <c r="T62" s="137"/>
    </row>
    <row r="63" spans="1:21" s="165" customFormat="1">
      <c r="A63" s="132"/>
      <c r="B63" s="217" t="s">
        <v>106</v>
      </c>
      <c r="C63" s="217"/>
      <c r="D63" s="217"/>
      <c r="E63" s="132"/>
      <c r="F63" s="325">
        <f>F52+F59</f>
        <v>181.68299999999999</v>
      </c>
      <c r="G63" s="326"/>
      <c r="H63" s="314">
        <f>H52+H59</f>
        <v>216</v>
      </c>
      <c r="I63" s="326"/>
      <c r="J63" s="325">
        <f>J52+J59</f>
        <v>490.90000000000003</v>
      </c>
      <c r="K63" s="326"/>
      <c r="L63" s="314">
        <f>L52+L59</f>
        <v>627.9</v>
      </c>
      <c r="N63" s="326">
        <f>N52+N59</f>
        <v>828.9</v>
      </c>
      <c r="O63" s="158"/>
      <c r="P63" s="222"/>
      <c r="Q63" s="218"/>
      <c r="S63" s="212"/>
      <c r="T63" s="137"/>
    </row>
    <row r="64" spans="1:21" s="165" customFormat="1">
      <c r="A64" s="132"/>
      <c r="B64" s="217" t="s">
        <v>105</v>
      </c>
      <c r="C64" s="217"/>
      <c r="D64" s="217"/>
      <c r="E64" s="132"/>
      <c r="F64" s="325">
        <f>F53</f>
        <v>0.18099999999999999</v>
      </c>
      <c r="G64" s="326"/>
      <c r="H64" s="314">
        <f>H53</f>
        <v>0.2</v>
      </c>
      <c r="I64" s="326"/>
      <c r="J64" s="325">
        <f>J53</f>
        <v>0.5</v>
      </c>
      <c r="K64" s="326"/>
      <c r="L64" s="314">
        <f>L53</f>
        <v>0.5</v>
      </c>
      <c r="N64" s="326">
        <f>N53</f>
        <v>0.7</v>
      </c>
      <c r="O64" s="140"/>
      <c r="P64" s="144"/>
      <c r="Q64" s="163"/>
      <c r="S64" s="212"/>
      <c r="T64" s="137"/>
    </row>
    <row r="65" spans="1:24" s="165" customFormat="1">
      <c r="A65" s="132"/>
      <c r="B65" s="217" t="s">
        <v>302</v>
      </c>
      <c r="C65" s="217"/>
      <c r="D65" s="217"/>
      <c r="E65" s="132"/>
      <c r="F65" s="325">
        <f>F54</f>
        <v>-24.972000000000001</v>
      </c>
      <c r="G65" s="326"/>
      <c r="H65" s="314">
        <f>H54</f>
        <v>0</v>
      </c>
      <c r="I65" s="326"/>
      <c r="J65" s="325">
        <f>J54</f>
        <v>-34.04</v>
      </c>
      <c r="K65" s="326"/>
      <c r="L65" s="314">
        <f>L54</f>
        <v>0</v>
      </c>
      <c r="N65" s="326">
        <f>N54</f>
        <v>-15</v>
      </c>
      <c r="O65" s="133"/>
      <c r="P65" s="295"/>
      <c r="Q65" s="216"/>
      <c r="S65" s="212"/>
      <c r="T65" s="137"/>
    </row>
    <row r="66" spans="1:24" s="165" customFormat="1">
      <c r="A66" s="132"/>
      <c r="B66" s="217" t="s">
        <v>104</v>
      </c>
      <c r="C66" s="217"/>
      <c r="D66" s="217"/>
      <c r="E66" s="132"/>
      <c r="F66" s="325">
        <f>F55+F60</f>
        <v>-50.536000000000001</v>
      </c>
      <c r="G66" s="326"/>
      <c r="H66" s="314">
        <f>H55+H60</f>
        <v>-27.2</v>
      </c>
      <c r="I66" s="326"/>
      <c r="J66" s="325">
        <f>J55+J60</f>
        <v>-124.41000000000001</v>
      </c>
      <c r="K66" s="326"/>
      <c r="L66" s="314">
        <f>L55+L60</f>
        <v>-103.5</v>
      </c>
      <c r="N66" s="326">
        <f>N55+N60</f>
        <v>-130.70000000000002</v>
      </c>
      <c r="O66" s="133"/>
      <c r="P66" s="295"/>
      <c r="Q66" s="216"/>
      <c r="S66" s="212"/>
      <c r="T66" s="137"/>
    </row>
    <row r="67" spans="1:24" s="165" customFormat="1">
      <c r="A67" s="132"/>
      <c r="B67" s="217" t="s">
        <v>103</v>
      </c>
      <c r="C67" s="419"/>
      <c r="D67" s="419"/>
      <c r="E67" s="132"/>
      <c r="F67" s="325">
        <f>F56</f>
        <v>-53.85</v>
      </c>
      <c r="G67" s="326"/>
      <c r="H67" s="314">
        <f>H56</f>
        <v>-80.7</v>
      </c>
      <c r="I67" s="326"/>
      <c r="J67" s="325">
        <f>J56</f>
        <v>-189.1</v>
      </c>
      <c r="K67" s="326"/>
      <c r="L67" s="314">
        <f>L56</f>
        <v>-209.2</v>
      </c>
      <c r="N67" s="326">
        <f>N56</f>
        <v>-301.8</v>
      </c>
      <c r="O67" s="133"/>
      <c r="P67" s="295"/>
      <c r="Q67" s="216"/>
      <c r="S67" s="212"/>
      <c r="T67" s="137"/>
    </row>
    <row r="68" spans="1:24" s="165" customFormat="1">
      <c r="A68" s="159"/>
      <c r="B68" s="215" t="s">
        <v>150</v>
      </c>
      <c r="C68" s="419"/>
      <c r="D68" s="419"/>
      <c r="E68" s="132"/>
      <c r="F68" s="350">
        <f>SUM(F63:F67)</f>
        <v>52.505999999999993</v>
      </c>
      <c r="G68" s="326"/>
      <c r="H68" s="342">
        <f>SUM(H63:H67)</f>
        <v>108.3</v>
      </c>
      <c r="I68" s="332"/>
      <c r="J68" s="350">
        <f>SUM(J63:J67)</f>
        <v>143.85</v>
      </c>
      <c r="K68" s="326"/>
      <c r="L68" s="342">
        <f>SUM(L63:L67)</f>
        <v>315.7</v>
      </c>
      <c r="N68" s="342">
        <f>SUM(N63:N67)</f>
        <v>382.09999999999997</v>
      </c>
      <c r="O68" s="158"/>
      <c r="P68" s="292"/>
      <c r="Q68" s="278"/>
      <c r="S68" s="212"/>
      <c r="T68" s="137"/>
    </row>
    <row r="69" spans="1:24" s="165" customFormat="1">
      <c r="A69" s="214" t="s">
        <v>63</v>
      </c>
      <c r="B69" s="213" t="s">
        <v>167</v>
      </c>
      <c r="C69" s="213"/>
      <c r="D69" s="213"/>
      <c r="E69" s="132"/>
      <c r="F69" s="405"/>
      <c r="G69" s="158"/>
      <c r="H69" s="139"/>
      <c r="I69" s="139"/>
      <c r="J69" s="405"/>
      <c r="K69" s="139"/>
      <c r="M69" s="139"/>
      <c r="N69" s="139"/>
      <c r="O69" s="139"/>
      <c r="P69" s="292"/>
      <c r="Q69" s="158"/>
      <c r="R69" s="193"/>
      <c r="T69" s="137"/>
      <c r="U69" s="137"/>
    </row>
    <row r="70" spans="1:24" s="165" customFormat="1">
      <c r="A70" s="214" t="s">
        <v>301</v>
      </c>
      <c r="B70" s="213" t="s">
        <v>307</v>
      </c>
      <c r="C70" s="213"/>
      <c r="D70" s="213"/>
      <c r="E70" s="132"/>
      <c r="F70" s="139"/>
      <c r="G70" s="158"/>
      <c r="H70" s="139"/>
      <c r="I70" s="139"/>
      <c r="J70" s="139"/>
      <c r="K70" s="139"/>
      <c r="M70" s="139"/>
      <c r="N70" s="139"/>
      <c r="O70" s="139"/>
      <c r="P70" s="292"/>
      <c r="Q70" s="139"/>
      <c r="R70" s="139"/>
      <c r="S70" s="139"/>
      <c r="T70" s="142"/>
      <c r="U70" s="137"/>
      <c r="V70" s="137"/>
      <c r="W70" s="137"/>
      <c r="X70" s="137"/>
    </row>
    <row r="71" spans="1:24" s="122" customFormat="1">
      <c r="A71" s="121"/>
      <c r="B71" s="132" t="s">
        <v>308</v>
      </c>
      <c r="C71" s="132"/>
      <c r="D71" s="132"/>
      <c r="E71" s="201"/>
      <c r="F71" s="203"/>
      <c r="G71" s="210"/>
      <c r="H71" s="203"/>
      <c r="I71" s="203"/>
      <c r="J71" s="203"/>
      <c r="K71" s="203"/>
      <c r="M71" s="203"/>
      <c r="N71" s="203"/>
      <c r="O71" s="203"/>
      <c r="P71" s="222"/>
      <c r="Q71" s="203"/>
      <c r="R71" s="203"/>
      <c r="S71" s="203"/>
      <c r="T71" s="137"/>
    </row>
    <row r="72" spans="1:24" s="122" customFormat="1">
      <c r="A72" s="121"/>
      <c r="B72" s="132"/>
      <c r="C72" s="132"/>
      <c r="D72" s="132"/>
      <c r="E72" s="201"/>
      <c r="F72" s="203"/>
      <c r="G72" s="210"/>
      <c r="H72" s="203"/>
      <c r="I72" s="203"/>
      <c r="J72" s="203"/>
      <c r="K72" s="203"/>
      <c r="M72" s="203"/>
      <c r="N72" s="203"/>
      <c r="O72" s="203"/>
      <c r="P72" s="222"/>
      <c r="Q72" s="203"/>
      <c r="R72" s="203"/>
      <c r="S72" s="203"/>
      <c r="T72" s="137"/>
    </row>
    <row r="73" spans="1:24" s="122" customFormat="1" ht="15">
      <c r="A73" s="189" t="s">
        <v>250</v>
      </c>
      <c r="B73" s="137"/>
      <c r="C73" s="137"/>
      <c r="D73" s="137"/>
      <c r="E73" s="132"/>
      <c r="F73" s="137"/>
      <c r="G73" s="137"/>
      <c r="H73" s="203"/>
      <c r="I73" s="203"/>
      <c r="J73" s="203"/>
      <c r="K73" s="203"/>
      <c r="M73" s="203"/>
      <c r="N73" s="203"/>
      <c r="O73" s="203"/>
      <c r="P73" s="222"/>
      <c r="Q73" s="203"/>
      <c r="R73" s="203"/>
      <c r="S73" s="203"/>
      <c r="T73" s="137"/>
    </row>
    <row r="74" spans="1:24" s="122" customFormat="1" ht="13.5" thickBot="1">
      <c r="A74" s="160" t="s">
        <v>141</v>
      </c>
      <c r="B74" s="160"/>
      <c r="C74" s="160"/>
      <c r="D74" s="160"/>
      <c r="E74" s="160"/>
      <c r="F74" s="160"/>
      <c r="G74" s="160"/>
      <c r="H74" s="211"/>
      <c r="I74" s="211"/>
      <c r="J74" s="203"/>
      <c r="K74" s="203"/>
      <c r="M74" s="211"/>
      <c r="N74" s="203"/>
      <c r="O74" s="203"/>
      <c r="P74" s="222"/>
      <c r="Q74" s="203"/>
      <c r="R74" s="139"/>
      <c r="S74" s="165"/>
    </row>
    <row r="75" spans="1:24" s="122" customFormat="1">
      <c r="A75" s="132"/>
      <c r="B75" s="132"/>
      <c r="C75" s="132"/>
      <c r="D75" s="132"/>
      <c r="E75" s="137"/>
      <c r="F75" s="502" t="str">
        <f>IS!F6</f>
        <v>Quarter ended</v>
      </c>
      <c r="G75" s="502"/>
      <c r="H75" s="502"/>
      <c r="I75" s="156"/>
      <c r="J75" s="502" t="str">
        <f>IS!J6</f>
        <v>Nine months ended</v>
      </c>
      <c r="K75" s="502"/>
      <c r="L75" s="502"/>
      <c r="M75" s="126"/>
      <c r="N75" s="482" t="str">
        <f>IS!M6</f>
        <v>Year ended</v>
      </c>
      <c r="O75" s="155"/>
      <c r="P75" s="296"/>
      <c r="Q75" s="155"/>
      <c r="R75" s="139"/>
      <c r="S75" s="165"/>
    </row>
    <row r="76" spans="1:24" s="122" customFormat="1">
      <c r="A76" s="361" t="s">
        <v>0</v>
      </c>
      <c r="B76" s="137"/>
      <c r="C76" s="137"/>
      <c r="D76" s="137"/>
      <c r="E76" s="137"/>
      <c r="F76" s="501" t="str">
        <f>IS!F7</f>
        <v>September 30,</v>
      </c>
      <c r="G76" s="501"/>
      <c r="H76" s="501"/>
      <c r="I76" s="154"/>
      <c r="J76" s="501" t="str">
        <f>IS!J7</f>
        <v>September 30,</v>
      </c>
      <c r="K76" s="501"/>
      <c r="L76" s="501"/>
      <c r="N76" s="477" t="str">
        <f>IS!M7</f>
        <v>December 31,</v>
      </c>
      <c r="O76" s="124"/>
      <c r="P76" s="297"/>
      <c r="Q76" s="124"/>
      <c r="R76" s="139"/>
      <c r="S76" s="165"/>
    </row>
    <row r="77" spans="1:24" s="122" customFormat="1">
      <c r="A77" s="135" t="s">
        <v>173</v>
      </c>
      <c r="B77" s="136"/>
      <c r="C77" s="136"/>
      <c r="D77" s="136"/>
      <c r="E77" s="137"/>
      <c r="F77" s="147">
        <f>+$F$35</f>
        <v>2014</v>
      </c>
      <c r="G77" s="146"/>
      <c r="H77" s="145">
        <f>+$H$35</f>
        <v>2013</v>
      </c>
      <c r="I77" s="152"/>
      <c r="J77" s="147">
        <f>+$F$35</f>
        <v>2014</v>
      </c>
      <c r="K77" s="146"/>
      <c r="L77" s="145">
        <f>+$H$35</f>
        <v>2013</v>
      </c>
      <c r="N77" s="436">
        <v>2013</v>
      </c>
      <c r="O77" s="146"/>
      <c r="P77" s="292"/>
      <c r="Q77" s="277"/>
      <c r="R77" s="165"/>
      <c r="S77" s="137"/>
    </row>
    <row r="78" spans="1:24" s="122" customFormat="1">
      <c r="A78" s="131"/>
      <c r="B78" s="131"/>
      <c r="C78" s="131"/>
      <c r="D78" s="131"/>
      <c r="E78" s="165"/>
      <c r="F78" s="305" t="s">
        <v>0</v>
      </c>
      <c r="G78" s="305"/>
      <c r="H78" s="305"/>
      <c r="I78" s="305"/>
      <c r="J78" s="305" t="s">
        <v>0</v>
      </c>
      <c r="K78" s="305"/>
      <c r="L78" s="305"/>
      <c r="N78" s="303" t="s">
        <v>0</v>
      </c>
      <c r="O78" s="305"/>
      <c r="P78" s="305"/>
      <c r="Q78" s="305"/>
      <c r="R78" s="139"/>
      <c r="S78" s="165"/>
    </row>
    <row r="79" spans="1:24" s="122" customFormat="1">
      <c r="A79" s="137"/>
      <c r="B79" s="137" t="s">
        <v>102</v>
      </c>
      <c r="C79" s="137"/>
      <c r="D79" s="137"/>
      <c r="E79" s="140"/>
      <c r="F79" s="329">
        <v>16.681999999999999</v>
      </c>
      <c r="G79" s="334"/>
      <c r="H79" s="314">
        <v>14.6</v>
      </c>
      <c r="I79" s="314"/>
      <c r="J79" s="329">
        <v>42.475999999999999</v>
      </c>
      <c r="K79" s="334"/>
      <c r="L79" s="314">
        <v>38.9</v>
      </c>
      <c r="N79" s="314">
        <v>55.1</v>
      </c>
      <c r="O79" s="151"/>
      <c r="P79" s="292"/>
      <c r="Q79" s="218"/>
      <c r="R79" s="165"/>
      <c r="S79" s="137"/>
    </row>
    <row r="80" spans="1:24" s="122" customFormat="1">
      <c r="A80" s="137"/>
      <c r="B80" s="137" t="s">
        <v>101</v>
      </c>
      <c r="C80" s="174"/>
      <c r="D80" s="174"/>
      <c r="E80" s="143"/>
      <c r="F80" s="329">
        <v>-5.0439999999999996</v>
      </c>
      <c r="G80" s="334"/>
      <c r="H80" s="314">
        <v>-4.8</v>
      </c>
      <c r="I80" s="314"/>
      <c r="J80" s="329">
        <v>-11.887</v>
      </c>
      <c r="K80" s="334"/>
      <c r="L80" s="314">
        <v>-11</v>
      </c>
      <c r="N80" s="314">
        <v>-16.399999999999999</v>
      </c>
      <c r="O80" s="150"/>
      <c r="P80" s="292"/>
      <c r="Q80" s="163"/>
      <c r="R80" s="165"/>
      <c r="S80" s="137"/>
    </row>
    <row r="81" spans="1:20" s="122" customFormat="1">
      <c r="A81" s="159"/>
      <c r="B81" s="159" t="s">
        <v>60</v>
      </c>
      <c r="C81" s="174"/>
      <c r="D81" s="174"/>
      <c r="E81" s="165"/>
      <c r="F81" s="350">
        <f>SUM(F79:F80)</f>
        <v>11.637999999999998</v>
      </c>
      <c r="G81" s="334"/>
      <c r="H81" s="342">
        <f>SUM(H79:H80)</f>
        <v>9.8000000000000007</v>
      </c>
      <c r="I81" s="332"/>
      <c r="J81" s="350">
        <f>SUM(J79:J80)</f>
        <v>30.588999999999999</v>
      </c>
      <c r="K81" s="334"/>
      <c r="L81" s="342">
        <f>SUM(L79:L80)</f>
        <v>27.9</v>
      </c>
      <c r="N81" s="342">
        <f>SUM(N79:N80)</f>
        <v>38.700000000000003</v>
      </c>
      <c r="O81" s="150"/>
      <c r="P81" s="292"/>
      <c r="Q81" s="278"/>
      <c r="R81" s="165"/>
      <c r="S81" s="137"/>
    </row>
    <row r="82" spans="1:20" s="122" customFormat="1">
      <c r="A82" s="121"/>
      <c r="B82" s="132"/>
      <c r="C82" s="132"/>
      <c r="D82" s="132"/>
      <c r="E82" s="201"/>
      <c r="F82" s="158"/>
      <c r="G82" s="142"/>
      <c r="H82" s="158"/>
      <c r="I82" s="158"/>
      <c r="J82" s="203"/>
      <c r="K82" s="203"/>
      <c r="M82" s="203"/>
      <c r="N82" s="203"/>
      <c r="O82" s="203"/>
      <c r="P82" s="222"/>
      <c r="Q82" s="203"/>
      <c r="R82" s="203"/>
      <c r="S82" s="139"/>
    </row>
    <row r="83" spans="1:20" s="122" customFormat="1">
      <c r="A83" s="209"/>
      <c r="B83" s="209"/>
      <c r="C83" s="209"/>
      <c r="D83" s="209"/>
      <c r="E83" s="121"/>
      <c r="F83" s="158"/>
      <c r="G83" s="168"/>
      <c r="H83" s="168"/>
      <c r="I83" s="168"/>
      <c r="J83" s="168"/>
      <c r="K83" s="158"/>
      <c r="M83" s="168"/>
      <c r="N83" s="158"/>
      <c r="O83" s="168"/>
      <c r="P83" s="293"/>
      <c r="Q83" s="168"/>
      <c r="R83" s="168"/>
      <c r="S83" s="168"/>
      <c r="T83" s="168"/>
    </row>
    <row r="84" spans="1:20" s="122" customFormat="1" ht="15">
      <c r="A84" s="138" t="s">
        <v>251</v>
      </c>
      <c r="B84" s="120"/>
      <c r="C84" s="120"/>
      <c r="D84" s="120"/>
      <c r="E84" s="120"/>
      <c r="F84" s="208"/>
      <c r="G84" s="120"/>
      <c r="H84" s="120"/>
      <c r="I84" s="120"/>
      <c r="J84" s="121"/>
      <c r="K84" s="132"/>
      <c r="M84" s="121"/>
      <c r="N84" s="132"/>
      <c r="O84" s="121"/>
      <c r="P84" s="198"/>
      <c r="Q84" s="120"/>
      <c r="R84" s="120"/>
      <c r="S84" s="120"/>
      <c r="T84" s="208"/>
    </row>
    <row r="85" spans="1:20" s="122" customFormat="1" ht="13.5" thickBot="1">
      <c r="A85" s="125" t="s">
        <v>142</v>
      </c>
      <c r="B85" s="125"/>
      <c r="C85" s="125"/>
      <c r="D85" s="125"/>
      <c r="E85" s="125"/>
      <c r="F85" s="207"/>
      <c r="G85" s="125"/>
      <c r="H85" s="125"/>
      <c r="I85" s="125"/>
      <c r="J85" s="121"/>
      <c r="K85" s="132"/>
      <c r="M85" s="125"/>
      <c r="N85" s="132"/>
      <c r="O85" s="121"/>
      <c r="P85" s="244"/>
      <c r="Q85" s="121"/>
    </row>
    <row r="86" spans="1:20" s="122" customFormat="1">
      <c r="A86" s="121"/>
      <c r="B86" s="121"/>
      <c r="C86" s="121"/>
      <c r="D86" s="121"/>
      <c r="E86" s="121"/>
      <c r="F86" s="502" t="str">
        <f>IS!F6</f>
        <v>Quarter ended</v>
      </c>
      <c r="G86" s="502"/>
      <c r="H86" s="502"/>
      <c r="I86" s="309"/>
      <c r="J86" s="502" t="str">
        <f>IS!J6</f>
        <v>Nine months ended</v>
      </c>
      <c r="K86" s="502"/>
      <c r="L86" s="502"/>
      <c r="M86" s="155"/>
      <c r="N86" s="478" t="str">
        <f>IS!M6</f>
        <v>Year ended</v>
      </c>
      <c r="O86" s="155"/>
      <c r="P86" s="296"/>
      <c r="Q86" s="155"/>
      <c r="R86" s="154"/>
      <c r="S86" s="154"/>
    </row>
    <row r="87" spans="1:20" s="122" customFormat="1">
      <c r="A87" s="362" t="s">
        <v>0</v>
      </c>
      <c r="B87" s="120"/>
      <c r="C87" s="120"/>
      <c r="D87" s="120"/>
      <c r="E87" s="120"/>
      <c r="F87" s="501" t="str">
        <f>IS!F7</f>
        <v>September 30,</v>
      </c>
      <c r="G87" s="501"/>
      <c r="H87" s="501"/>
      <c r="I87" s="310"/>
      <c r="J87" s="501" t="str">
        <f>IS!J7</f>
        <v>September 30,</v>
      </c>
      <c r="K87" s="501"/>
      <c r="L87" s="501"/>
      <c r="M87" s="124"/>
      <c r="N87" s="477" t="str">
        <f>IS!M7</f>
        <v>December 31,</v>
      </c>
      <c r="O87" s="124"/>
      <c r="P87" s="297"/>
      <c r="Q87" s="124"/>
      <c r="R87" s="154"/>
      <c r="S87" s="154"/>
    </row>
    <row r="88" spans="1:20" s="122" customFormat="1">
      <c r="A88" s="135" t="s">
        <v>173</v>
      </c>
      <c r="B88" s="153"/>
      <c r="C88" s="153"/>
      <c r="D88" s="153"/>
      <c r="E88" s="120"/>
      <c r="F88" s="147">
        <f>+$F$35</f>
        <v>2014</v>
      </c>
      <c r="G88" s="146"/>
      <c r="H88" s="145">
        <f>+$H$35</f>
        <v>2013</v>
      </c>
      <c r="I88" s="152"/>
      <c r="J88" s="147">
        <f>+$F$35</f>
        <v>2014</v>
      </c>
      <c r="K88" s="146"/>
      <c r="L88" s="145">
        <f>+$H$35</f>
        <v>2013</v>
      </c>
      <c r="M88" s="146"/>
      <c r="N88" s="436">
        <v>2013</v>
      </c>
      <c r="O88" s="146"/>
      <c r="P88" s="294"/>
      <c r="Q88" s="277"/>
    </row>
    <row r="89" spans="1:20" s="122" customFormat="1">
      <c r="A89" s="130"/>
      <c r="B89" s="121"/>
      <c r="C89" s="121"/>
      <c r="D89" s="121"/>
      <c r="E89" s="120"/>
      <c r="F89" s="305" t="s">
        <v>0</v>
      </c>
      <c r="G89" s="305"/>
      <c r="H89" s="305"/>
      <c r="I89" s="305"/>
      <c r="J89" s="305" t="s">
        <v>0</v>
      </c>
      <c r="K89" s="305"/>
      <c r="L89" s="305"/>
      <c r="M89" s="304"/>
      <c r="N89" s="303" t="s">
        <v>0</v>
      </c>
      <c r="O89" s="304"/>
      <c r="P89" s="304"/>
      <c r="Q89" s="304"/>
    </row>
    <row r="90" spans="1:20" s="122" customFormat="1">
      <c r="A90" s="120"/>
      <c r="B90" s="120" t="s">
        <v>100</v>
      </c>
      <c r="C90" s="120"/>
      <c r="D90" s="120"/>
      <c r="E90" s="120"/>
      <c r="F90" s="329">
        <f>70.354+0.796</f>
        <v>71.150000000000006</v>
      </c>
      <c r="G90" s="334"/>
      <c r="H90" s="314">
        <v>64.400000000000006</v>
      </c>
      <c r="I90" s="314"/>
      <c r="J90" s="329">
        <f>204.001+2.273</f>
        <v>206.274</v>
      </c>
      <c r="K90" s="334"/>
      <c r="L90" s="314">
        <v>180</v>
      </c>
      <c r="M90" s="151"/>
      <c r="N90" s="314">
        <v>243.9</v>
      </c>
      <c r="O90" s="151"/>
      <c r="P90" s="187"/>
      <c r="Q90" s="158"/>
    </row>
    <row r="91" spans="1:20" s="122" customFormat="1" hidden="1">
      <c r="A91" s="120"/>
      <c r="B91" s="433" t="s">
        <v>213</v>
      </c>
      <c r="C91" s="433"/>
      <c r="D91" s="433"/>
      <c r="E91" s="433"/>
      <c r="F91" s="434">
        <f>-0.578</f>
        <v>-0.57799999999999996</v>
      </c>
      <c r="G91" s="434"/>
      <c r="H91" s="434">
        <v>2</v>
      </c>
      <c r="I91" s="434"/>
      <c r="J91" s="434">
        <f>-1.057</f>
        <v>-1.0569999999999999</v>
      </c>
      <c r="K91" s="434"/>
      <c r="L91" s="434">
        <v>2</v>
      </c>
      <c r="M91" s="484"/>
      <c r="N91" s="434">
        <v>-0.3</v>
      </c>
      <c r="O91" s="151"/>
      <c r="P91" s="187"/>
      <c r="Q91" s="158"/>
    </row>
    <row r="92" spans="1:20" s="122" customFormat="1" hidden="1">
      <c r="A92" s="120"/>
      <c r="B92" s="433" t="s">
        <v>215</v>
      </c>
      <c r="C92" s="433"/>
      <c r="D92" s="433"/>
      <c r="E92" s="433"/>
      <c r="F92" s="434">
        <f>-20-0.036</f>
        <v>-20.036000000000001</v>
      </c>
      <c r="G92" s="434"/>
      <c r="H92" s="434">
        <v>-39.200000000000003</v>
      </c>
      <c r="I92" s="434"/>
      <c r="J92" s="434">
        <f>-80.734-0.095</f>
        <v>-80.828999999999994</v>
      </c>
      <c r="K92" s="434"/>
      <c r="L92" s="434">
        <v>-78.5</v>
      </c>
      <c r="M92" s="485"/>
      <c r="N92" s="434">
        <v>-112.9</v>
      </c>
      <c r="O92" s="150"/>
      <c r="P92" s="187"/>
      <c r="Q92" s="140"/>
    </row>
    <row r="93" spans="1:20" s="122" customFormat="1">
      <c r="A93" s="120"/>
      <c r="B93" s="120" t="s">
        <v>214</v>
      </c>
      <c r="C93" s="120"/>
      <c r="D93" s="120"/>
      <c r="E93" s="120"/>
      <c r="F93" s="329">
        <f>SUM(F91:F92)</f>
        <v>-20.614000000000001</v>
      </c>
      <c r="G93" s="334"/>
      <c r="H93" s="314">
        <f>SUM(H91:H92)</f>
        <v>-37.200000000000003</v>
      </c>
      <c r="I93" s="314"/>
      <c r="J93" s="329">
        <f>SUM(J91:J92)</f>
        <v>-81.885999999999996</v>
      </c>
      <c r="K93" s="334"/>
      <c r="L93" s="314">
        <f>SUM(L91:L92)</f>
        <v>-76.5</v>
      </c>
      <c r="M93" s="150"/>
      <c r="N93" s="314">
        <f>SUM(N91:N92)</f>
        <v>-113.2</v>
      </c>
      <c r="O93" s="150"/>
      <c r="P93" s="187"/>
      <c r="Q93" s="140"/>
    </row>
    <row r="94" spans="1:20" s="122" customFormat="1">
      <c r="A94" s="120"/>
      <c r="B94" s="120" t="s">
        <v>99</v>
      </c>
      <c r="C94" s="153"/>
      <c r="D94" s="153"/>
      <c r="E94" s="120"/>
      <c r="F94" s="329">
        <f>-F56</f>
        <v>53.85</v>
      </c>
      <c r="G94" s="334"/>
      <c r="H94" s="314">
        <f>-H67</f>
        <v>80.7</v>
      </c>
      <c r="I94" s="314"/>
      <c r="J94" s="329">
        <f>-J56</f>
        <v>189.1</v>
      </c>
      <c r="K94" s="334"/>
      <c r="L94" s="314">
        <f>-L67</f>
        <v>209.2</v>
      </c>
      <c r="M94" s="150"/>
      <c r="N94" s="314">
        <f>-N56</f>
        <v>301.8</v>
      </c>
      <c r="O94" s="150"/>
      <c r="P94" s="187"/>
      <c r="Q94" s="140"/>
    </row>
    <row r="95" spans="1:20" s="122" customFormat="1">
      <c r="A95" s="141"/>
      <c r="B95" s="141" t="s">
        <v>60</v>
      </c>
      <c r="C95" s="153"/>
      <c r="D95" s="153"/>
      <c r="E95" s="120"/>
      <c r="F95" s="350">
        <f>SUM(F90,F93,F94)</f>
        <v>104.386</v>
      </c>
      <c r="G95" s="334"/>
      <c r="H95" s="342">
        <f>SUM(H90,H93,H94)</f>
        <v>107.9</v>
      </c>
      <c r="I95" s="332"/>
      <c r="J95" s="350">
        <f>SUM(J90,J93,J94)</f>
        <v>313.488</v>
      </c>
      <c r="K95" s="334"/>
      <c r="L95" s="342">
        <f>SUM(L90,L93,L94)</f>
        <v>312.7</v>
      </c>
      <c r="M95" s="187"/>
      <c r="N95" s="342">
        <f>SUM(N90,N93,N94)</f>
        <v>432.5</v>
      </c>
    </row>
    <row r="96" spans="1:20" s="122" customFormat="1">
      <c r="A96" s="120"/>
      <c r="B96" s="120"/>
      <c r="C96" s="120"/>
      <c r="D96" s="120"/>
      <c r="E96" s="120"/>
      <c r="F96" s="407"/>
      <c r="G96" s="150"/>
      <c r="H96" s="171"/>
      <c r="I96" s="150"/>
      <c r="J96" s="150"/>
      <c r="K96" s="148"/>
      <c r="L96" s="171"/>
      <c r="M96" s="171"/>
      <c r="N96" s="143"/>
      <c r="O96" s="150"/>
    </row>
    <row r="97" spans="1:14" s="122" customFormat="1" ht="13.15" customHeight="1">
      <c r="A97" s="270" t="s">
        <v>232</v>
      </c>
      <c r="B97" s="120"/>
      <c r="C97" s="120"/>
      <c r="D97" s="120"/>
      <c r="E97" s="120"/>
      <c r="F97" s="150"/>
      <c r="G97" s="150"/>
      <c r="H97" s="150"/>
      <c r="I97" s="150"/>
      <c r="J97" s="150"/>
      <c r="K97" s="148"/>
      <c r="L97" s="150"/>
      <c r="M97" s="171"/>
      <c r="N97" s="143"/>
    </row>
    <row r="98" spans="1:14" s="122" customFormat="1" ht="13.15" customHeight="1">
      <c r="A98" s="270" t="s">
        <v>233</v>
      </c>
      <c r="B98" s="120"/>
      <c r="C98" s="120"/>
      <c r="D98" s="120"/>
      <c r="E98" s="120"/>
      <c r="F98" s="150"/>
      <c r="G98" s="150"/>
      <c r="H98" s="150"/>
      <c r="I98" s="150"/>
      <c r="J98" s="150"/>
      <c r="K98" s="148"/>
      <c r="L98" s="150"/>
      <c r="M98" s="171"/>
      <c r="N98" s="143"/>
    </row>
    <row r="99" spans="1:14" s="122" customFormat="1" ht="13.15" customHeight="1">
      <c r="A99" s="270" t="s">
        <v>234</v>
      </c>
      <c r="B99" s="120"/>
      <c r="C99" s="120"/>
      <c r="D99" s="120"/>
      <c r="E99" s="120"/>
      <c r="F99" s="150"/>
      <c r="G99" s="150"/>
      <c r="H99" s="205"/>
      <c r="I99" s="205"/>
      <c r="J99" s="205"/>
      <c r="K99" s="206"/>
      <c r="L99" s="205"/>
      <c r="M99" s="171"/>
      <c r="N99" s="143"/>
    </row>
    <row r="100" spans="1:14" s="122" customFormat="1" ht="13.15" customHeight="1">
      <c r="A100" s="270" t="s">
        <v>225</v>
      </c>
      <c r="B100" s="120"/>
      <c r="C100" s="120"/>
      <c r="D100" s="120"/>
      <c r="E100" s="120"/>
      <c r="F100" s="150"/>
      <c r="G100" s="150"/>
      <c r="H100" s="150"/>
      <c r="I100" s="150"/>
      <c r="J100" s="150"/>
      <c r="K100" s="148"/>
      <c r="L100" s="150"/>
      <c r="M100" s="171"/>
      <c r="N100" s="143"/>
    </row>
    <row r="101" spans="1:14" s="122" customFormat="1" ht="13.15" customHeight="1">
      <c r="A101" s="270"/>
      <c r="B101" s="120"/>
      <c r="C101" s="120"/>
      <c r="D101" s="120"/>
      <c r="E101" s="120"/>
      <c r="F101" s="150"/>
      <c r="G101" s="150"/>
      <c r="H101" s="150"/>
      <c r="I101" s="150"/>
      <c r="J101" s="150"/>
      <c r="K101" s="148"/>
      <c r="L101" s="150"/>
      <c r="M101" s="171"/>
      <c r="N101" s="143"/>
    </row>
    <row r="102" spans="1:14" s="122" customFormat="1" ht="13.15" customHeight="1">
      <c r="A102" s="270" t="s">
        <v>226</v>
      </c>
      <c r="B102" s="120"/>
      <c r="C102" s="120"/>
      <c r="D102" s="120"/>
      <c r="E102" s="120"/>
      <c r="F102" s="150"/>
      <c r="G102" s="150"/>
      <c r="H102" s="150"/>
      <c r="I102" s="150"/>
      <c r="J102" s="150"/>
      <c r="K102" s="148"/>
      <c r="L102" s="150"/>
      <c r="M102" s="171"/>
      <c r="N102" s="143"/>
    </row>
    <row r="103" spans="1:14" s="122" customFormat="1" ht="13.15" customHeight="1">
      <c r="A103" s="270" t="s">
        <v>227</v>
      </c>
      <c r="B103" s="120"/>
      <c r="C103" s="120"/>
      <c r="D103" s="120"/>
      <c r="E103" s="120"/>
      <c r="F103" s="150"/>
      <c r="G103" s="150"/>
      <c r="H103" s="150"/>
      <c r="I103" s="150"/>
      <c r="J103" s="150"/>
      <c r="K103" s="148"/>
      <c r="L103" s="150"/>
      <c r="M103" s="171"/>
      <c r="N103" s="143"/>
    </row>
    <row r="104" spans="1:14" s="122" customFormat="1" ht="13.15" customHeight="1">
      <c r="A104" s="270" t="s">
        <v>228</v>
      </c>
      <c r="B104" s="120"/>
      <c r="C104" s="120"/>
      <c r="D104" s="120"/>
      <c r="E104" s="120"/>
      <c r="F104" s="150"/>
      <c r="G104" s="150"/>
      <c r="H104" s="150"/>
      <c r="I104" s="150"/>
      <c r="J104" s="150"/>
      <c r="K104" s="148"/>
      <c r="L104" s="150"/>
      <c r="M104" s="171"/>
      <c r="N104" s="143"/>
    </row>
    <row r="105" spans="1:14" s="122" customFormat="1" ht="13.15" customHeight="1">
      <c r="A105" s="270" t="s">
        <v>229</v>
      </c>
      <c r="B105" s="120"/>
      <c r="C105" s="120"/>
      <c r="D105" s="120"/>
      <c r="E105" s="120"/>
      <c r="F105" s="150"/>
      <c r="G105" s="150"/>
      <c r="H105" s="150"/>
      <c r="I105" s="150"/>
      <c r="J105" s="150"/>
      <c r="K105" s="148"/>
      <c r="L105" s="150"/>
      <c r="M105" s="171"/>
      <c r="N105" s="143"/>
    </row>
    <row r="106" spans="1:14" s="122" customFormat="1" ht="13.15" customHeight="1">
      <c r="A106" s="270"/>
      <c r="B106" s="120"/>
      <c r="C106" s="120"/>
      <c r="D106" s="120"/>
      <c r="E106" s="120"/>
      <c r="F106" s="150"/>
      <c r="G106" s="150"/>
      <c r="H106" s="150"/>
      <c r="I106" s="150"/>
      <c r="J106" s="150"/>
      <c r="K106" s="148"/>
      <c r="L106" s="150"/>
      <c r="M106" s="171"/>
      <c r="N106" s="143"/>
    </row>
    <row r="107" spans="1:14" s="122" customFormat="1" ht="14.25" customHeight="1">
      <c r="A107" s="270"/>
      <c r="B107" s="120"/>
      <c r="C107" s="120"/>
      <c r="D107" s="120"/>
      <c r="E107" s="120"/>
      <c r="F107" s="150"/>
      <c r="G107" s="150"/>
      <c r="H107" s="150"/>
      <c r="I107" s="150"/>
      <c r="J107" s="150"/>
      <c r="K107" s="148"/>
      <c r="L107" s="150"/>
      <c r="M107" s="171"/>
      <c r="N107" s="143"/>
    </row>
    <row r="108" spans="1:14" s="122" customFormat="1" ht="15">
      <c r="A108" s="202" t="s">
        <v>252</v>
      </c>
      <c r="B108" s="120"/>
      <c r="C108" s="120"/>
      <c r="D108" s="120"/>
      <c r="E108" s="120"/>
      <c r="F108" s="188"/>
      <c r="G108" s="150"/>
      <c r="H108" s="150"/>
      <c r="I108" s="150"/>
      <c r="J108" s="150"/>
      <c r="K108" s="148"/>
      <c r="L108" s="148"/>
      <c r="M108" s="148"/>
      <c r="N108" s="140"/>
    </row>
    <row r="109" spans="1:14" s="122" customFormat="1" ht="13.5" thickBot="1">
      <c r="A109" s="125" t="s">
        <v>207</v>
      </c>
      <c r="B109" s="125"/>
      <c r="C109" s="125"/>
      <c r="D109" s="125"/>
      <c r="E109" s="125"/>
      <c r="F109" s="149"/>
      <c r="G109" s="149"/>
      <c r="H109" s="149"/>
      <c r="I109" s="149"/>
      <c r="J109" s="148"/>
      <c r="K109" s="148"/>
      <c r="L109" s="140"/>
      <c r="M109" s="157"/>
      <c r="N109" s="140"/>
    </row>
    <row r="110" spans="1:14" s="122" customFormat="1">
      <c r="A110" s="120"/>
      <c r="B110" s="120"/>
      <c r="C110" s="120"/>
      <c r="D110" s="120"/>
      <c r="E110" s="120"/>
      <c r="F110" s="502" t="str">
        <f>IS!F6</f>
        <v>Quarter ended</v>
      </c>
      <c r="G110" s="502"/>
      <c r="H110" s="502"/>
      <c r="I110" s="309"/>
      <c r="J110" s="502" t="str">
        <f>IS!J6</f>
        <v>Nine months ended</v>
      </c>
      <c r="K110" s="502"/>
      <c r="L110" s="502"/>
      <c r="M110" s="309"/>
      <c r="N110" s="478" t="str">
        <f>IS!M6</f>
        <v>Year ended</v>
      </c>
    </row>
    <row r="111" spans="1:14" s="122" customFormat="1">
      <c r="A111" s="362" t="s">
        <v>0</v>
      </c>
      <c r="B111" s="120"/>
      <c r="C111" s="120"/>
      <c r="D111" s="120"/>
      <c r="E111" s="120"/>
      <c r="F111" s="501" t="str">
        <f>IS!F7</f>
        <v>September 30,</v>
      </c>
      <c r="G111" s="501"/>
      <c r="H111" s="501"/>
      <c r="I111" s="310"/>
      <c r="J111" s="501" t="str">
        <f>IS!J7</f>
        <v>September 30,</v>
      </c>
      <c r="K111" s="501"/>
      <c r="L111" s="501"/>
      <c r="M111" s="310"/>
      <c r="N111" s="477" t="str">
        <f>IS!M7</f>
        <v>December 31,</v>
      </c>
    </row>
    <row r="112" spans="1:14" s="122" customFormat="1" ht="15.6" customHeight="1">
      <c r="A112" s="135" t="s">
        <v>173</v>
      </c>
      <c r="B112" s="153"/>
      <c r="C112" s="153"/>
      <c r="D112" s="153"/>
      <c r="E112" s="120"/>
      <c r="F112" s="147">
        <v>2014</v>
      </c>
      <c r="G112" s="146"/>
      <c r="H112" s="145">
        <v>2013</v>
      </c>
      <c r="I112" s="152"/>
      <c r="J112" s="147">
        <v>2014</v>
      </c>
      <c r="K112" s="146"/>
      <c r="L112" s="145">
        <v>2013</v>
      </c>
      <c r="M112" s="152"/>
      <c r="N112" s="436">
        <v>2013</v>
      </c>
    </row>
    <row r="113" spans="1:20" s="122" customFormat="1" ht="12" customHeight="1">
      <c r="A113" s="130"/>
      <c r="B113" s="121"/>
      <c r="C113" s="121"/>
      <c r="D113" s="121"/>
      <c r="E113" s="120"/>
      <c r="F113" s="305" t="s">
        <v>0</v>
      </c>
      <c r="G113" s="305"/>
      <c r="H113" s="305"/>
      <c r="I113" s="305"/>
      <c r="J113" s="305" t="s">
        <v>0</v>
      </c>
      <c r="K113" s="305"/>
      <c r="L113" s="305"/>
      <c r="M113" s="305"/>
      <c r="N113" s="303" t="s">
        <v>0</v>
      </c>
    </row>
    <row r="114" spans="1:20" s="122" customFormat="1">
      <c r="A114" s="120"/>
      <c r="B114" s="120" t="s">
        <v>98</v>
      </c>
      <c r="C114" s="120"/>
      <c r="D114" s="120"/>
      <c r="E114" s="120"/>
      <c r="F114" s="329">
        <v>-14.782</v>
      </c>
      <c r="G114" s="334"/>
      <c r="H114" s="314">
        <v>-14.3</v>
      </c>
      <c r="I114" s="314"/>
      <c r="J114" s="329">
        <f>-50.978+8.8</f>
        <v>-42.177999999999997</v>
      </c>
      <c r="K114" s="334"/>
      <c r="L114" s="314">
        <v>-43.4</v>
      </c>
      <c r="M114" s="314"/>
      <c r="N114" s="314">
        <v>-57.6</v>
      </c>
      <c r="O114" s="158"/>
      <c r="R114" s="318"/>
      <c r="S114" s="318"/>
      <c r="T114" s="319"/>
    </row>
    <row r="115" spans="1:20" s="122" customFormat="1">
      <c r="A115" s="120"/>
      <c r="B115" s="120" t="s">
        <v>97</v>
      </c>
      <c r="C115" s="120"/>
      <c r="D115" s="120"/>
      <c r="E115" s="120"/>
      <c r="F115" s="325">
        <v>5.25</v>
      </c>
      <c r="G115" s="334"/>
      <c r="H115" s="326">
        <v>2.8</v>
      </c>
      <c r="I115" s="314"/>
      <c r="J115" s="325">
        <v>14.94</v>
      </c>
      <c r="K115" s="334"/>
      <c r="L115" s="326">
        <v>6.9</v>
      </c>
      <c r="M115" s="314"/>
      <c r="N115" s="326">
        <v>10.5</v>
      </c>
      <c r="O115" s="140"/>
      <c r="R115" s="318"/>
      <c r="S115" s="318"/>
      <c r="T115" s="319"/>
    </row>
    <row r="116" spans="1:20" s="122" customFormat="1">
      <c r="A116" s="120"/>
      <c r="B116" s="153" t="s">
        <v>96</v>
      </c>
      <c r="C116" s="153"/>
      <c r="D116" s="153"/>
      <c r="E116" s="120"/>
      <c r="F116" s="325">
        <v>1.8340000000000001</v>
      </c>
      <c r="G116" s="334"/>
      <c r="H116" s="326">
        <v>2.4</v>
      </c>
      <c r="I116" s="314"/>
      <c r="J116" s="325">
        <v>4.6529999999999996</v>
      </c>
      <c r="K116" s="334"/>
      <c r="L116" s="326">
        <v>11.7</v>
      </c>
      <c r="M116" s="314"/>
      <c r="N116" s="326">
        <v>14.8</v>
      </c>
      <c r="O116" s="140"/>
      <c r="R116" s="318"/>
      <c r="S116" s="318"/>
      <c r="T116" s="319"/>
    </row>
    <row r="117" spans="1:20" s="122" customFormat="1">
      <c r="A117" s="120"/>
      <c r="B117" s="153" t="s">
        <v>60</v>
      </c>
      <c r="C117" s="153"/>
      <c r="D117" s="153"/>
      <c r="E117" s="120"/>
      <c r="F117" s="350">
        <f>SUM(F114:F116)</f>
        <v>-7.6980000000000004</v>
      </c>
      <c r="G117" s="334"/>
      <c r="H117" s="342">
        <f>SUM(H114:H116)</f>
        <v>-9.1</v>
      </c>
      <c r="I117" s="332"/>
      <c r="J117" s="350">
        <f>SUM(J114:J116)</f>
        <v>-22.585000000000001</v>
      </c>
      <c r="K117" s="334"/>
      <c r="L117" s="342">
        <f>SUM(L114:L116)</f>
        <v>-24.8</v>
      </c>
      <c r="M117" s="332"/>
      <c r="N117" s="342">
        <f>SUM(N114:N116)</f>
        <v>-32.299999999999997</v>
      </c>
      <c r="O117" s="140"/>
      <c r="R117" s="150"/>
      <c r="S117" s="150"/>
    </row>
    <row r="118" spans="1:20" s="122" customFormat="1">
      <c r="A118" s="270"/>
      <c r="B118" s="120"/>
      <c r="C118" s="120"/>
      <c r="D118" s="120"/>
      <c r="E118" s="120"/>
      <c r="F118" s="407"/>
      <c r="G118" s="150"/>
      <c r="H118" s="150"/>
      <c r="I118" s="150"/>
      <c r="K118" s="148"/>
      <c r="L118" s="148"/>
      <c r="M118" s="148"/>
      <c r="N118" s="150"/>
      <c r="O118" s="148"/>
      <c r="P118" s="171"/>
      <c r="Q118" s="150"/>
      <c r="R118" s="150"/>
      <c r="S118" s="150"/>
    </row>
    <row r="119" spans="1:20" s="122" customFormat="1">
      <c r="A119" s="121"/>
      <c r="B119" s="121"/>
      <c r="C119" s="121"/>
      <c r="D119" s="121"/>
      <c r="E119" s="120"/>
      <c r="F119" s="203"/>
      <c r="G119" s="150"/>
      <c r="H119" s="139"/>
      <c r="I119" s="139"/>
      <c r="K119" s="139"/>
      <c r="L119" s="139"/>
      <c r="M119" s="139"/>
      <c r="N119" s="139"/>
      <c r="O119" s="139"/>
      <c r="P119" s="292"/>
      <c r="Q119" s="139"/>
      <c r="R119" s="139"/>
    </row>
    <row r="120" spans="1:20" s="122" customFormat="1" ht="15">
      <c r="A120" s="202" t="s">
        <v>253</v>
      </c>
      <c r="B120" s="120"/>
      <c r="C120" s="120"/>
      <c r="D120" s="120"/>
      <c r="E120" s="120"/>
      <c r="F120" s="188"/>
      <c r="G120" s="150"/>
      <c r="H120" s="150"/>
      <c r="I120" s="150"/>
      <c r="K120" s="148"/>
      <c r="L120" s="148"/>
      <c r="M120" s="148"/>
      <c r="N120" s="150"/>
    </row>
    <row r="121" spans="1:20" s="122" customFormat="1" ht="13.5" thickBot="1">
      <c r="A121" s="125" t="s">
        <v>209</v>
      </c>
      <c r="B121" s="125"/>
      <c r="C121" s="125"/>
      <c r="D121" s="125"/>
      <c r="E121" s="125"/>
      <c r="F121" s="149"/>
      <c r="G121" s="149"/>
      <c r="H121" s="149"/>
      <c r="I121" s="149"/>
      <c r="K121" s="148"/>
      <c r="L121" s="140"/>
      <c r="M121" s="157"/>
      <c r="N121" s="149"/>
    </row>
    <row r="122" spans="1:20" s="122" customFormat="1">
      <c r="A122" s="120"/>
      <c r="B122" s="120"/>
      <c r="C122" s="120"/>
      <c r="D122" s="120"/>
      <c r="E122" s="120"/>
      <c r="F122" s="502" t="str">
        <f>IS!F6</f>
        <v>Quarter ended</v>
      </c>
      <c r="G122" s="502"/>
      <c r="H122" s="502"/>
      <c r="I122" s="309"/>
      <c r="J122" s="502" t="str">
        <f>IS!J6</f>
        <v>Nine months ended</v>
      </c>
      <c r="K122" s="502"/>
      <c r="L122" s="502"/>
      <c r="M122" s="140"/>
      <c r="N122" s="478" t="str">
        <f>IS!M6</f>
        <v>Year ended</v>
      </c>
    </row>
    <row r="123" spans="1:20" s="122" customFormat="1">
      <c r="A123" s="362" t="s">
        <v>0</v>
      </c>
      <c r="B123" s="120"/>
      <c r="C123" s="120"/>
      <c r="D123" s="120"/>
      <c r="E123" s="120"/>
      <c r="F123" s="501" t="str">
        <f>IS!F7</f>
        <v>September 30,</v>
      </c>
      <c r="G123" s="501"/>
      <c r="H123" s="501"/>
      <c r="I123" s="310"/>
      <c r="J123" s="501" t="str">
        <f>IS!J7</f>
        <v>September 30,</v>
      </c>
      <c r="K123" s="501"/>
      <c r="L123" s="501"/>
      <c r="M123" s="140"/>
      <c r="N123" s="477" t="str">
        <f>IS!M7</f>
        <v>December 31,</v>
      </c>
    </row>
    <row r="124" spans="1:20" s="122" customFormat="1" ht="15.6" customHeight="1">
      <c r="A124" s="135" t="s">
        <v>173</v>
      </c>
      <c r="B124" s="153"/>
      <c r="C124" s="153"/>
      <c r="D124" s="153"/>
      <c r="E124" s="120"/>
      <c r="F124" s="147">
        <v>2014</v>
      </c>
      <c r="G124" s="146"/>
      <c r="H124" s="145">
        <v>2013</v>
      </c>
      <c r="I124" s="152"/>
      <c r="J124" s="147">
        <v>2014</v>
      </c>
      <c r="K124" s="146"/>
      <c r="L124" s="145">
        <v>2013</v>
      </c>
      <c r="M124" s="128"/>
      <c r="N124" s="436">
        <v>2013</v>
      </c>
    </row>
    <row r="125" spans="1:20" s="122" customFormat="1" ht="12" customHeight="1">
      <c r="A125" s="130"/>
      <c r="B125" s="121"/>
      <c r="C125" s="121"/>
      <c r="D125" s="121"/>
      <c r="E125" s="120"/>
      <c r="F125" s="305" t="s">
        <v>0</v>
      </c>
      <c r="G125" s="305"/>
      <c r="H125" s="305"/>
      <c r="I125" s="305"/>
      <c r="J125" s="305" t="s">
        <v>0</v>
      </c>
      <c r="K125" s="305"/>
      <c r="L125" s="305"/>
      <c r="M125" s="128"/>
      <c r="N125" s="303" t="s">
        <v>0</v>
      </c>
    </row>
    <row r="126" spans="1:20" s="122" customFormat="1">
      <c r="A126" s="120"/>
      <c r="B126" s="120" t="s">
        <v>95</v>
      </c>
      <c r="C126" s="120"/>
      <c r="D126" s="120"/>
      <c r="F126" s="325">
        <v>0.54400000000000004</v>
      </c>
      <c r="G126" s="351"/>
      <c r="H126" s="326">
        <v>0.2</v>
      </c>
      <c r="I126" s="314"/>
      <c r="J126" s="325">
        <v>1.4410000000000001</v>
      </c>
      <c r="K126" s="351"/>
      <c r="L126" s="326">
        <v>1</v>
      </c>
      <c r="M126" s="316"/>
      <c r="N126" s="326">
        <f>1.6</f>
        <v>1.6</v>
      </c>
      <c r="O126" s="316"/>
      <c r="P126" s="176"/>
      <c r="R126" s="318"/>
      <c r="S126" s="318"/>
      <c r="T126" s="319"/>
    </row>
    <row r="127" spans="1:20" s="122" customFormat="1">
      <c r="A127" s="120"/>
      <c r="B127" s="33" t="s">
        <v>306</v>
      </c>
      <c r="C127" s="33"/>
      <c r="D127" s="33"/>
      <c r="F127" s="325">
        <v>0</v>
      </c>
      <c r="G127" s="334"/>
      <c r="H127" s="326">
        <v>0</v>
      </c>
      <c r="I127" s="314"/>
      <c r="J127" s="325">
        <v>-8.8000000000000007</v>
      </c>
      <c r="K127" s="334"/>
      <c r="L127" s="326">
        <v>0</v>
      </c>
      <c r="M127" s="132"/>
      <c r="N127" s="326">
        <v>0</v>
      </c>
      <c r="O127" s="132"/>
      <c r="P127" s="133"/>
      <c r="R127" s="318"/>
      <c r="S127" s="318"/>
      <c r="T127" s="319"/>
    </row>
    <row r="128" spans="1:20" s="122" customFormat="1">
      <c r="A128" s="120"/>
      <c r="B128" s="33" t="s">
        <v>160</v>
      </c>
      <c r="C128" s="33"/>
      <c r="D128" s="33"/>
      <c r="F128" s="325">
        <v>-7.9470000000000001</v>
      </c>
      <c r="G128" s="334"/>
      <c r="H128" s="326">
        <v>-2.8</v>
      </c>
      <c r="I128" s="314"/>
      <c r="J128" s="325">
        <v>-7.3810000000000002</v>
      </c>
      <c r="K128" s="334"/>
      <c r="L128" s="326">
        <v>-4.4000000000000004</v>
      </c>
      <c r="M128" s="176"/>
      <c r="N128" s="326">
        <v>-7.6</v>
      </c>
      <c r="O128" s="176"/>
      <c r="P128" s="176"/>
      <c r="R128" s="318"/>
      <c r="S128" s="318"/>
      <c r="T128" s="319"/>
    </row>
    <row r="129" spans="1:20" s="122" customFormat="1" hidden="1">
      <c r="A129" s="120"/>
      <c r="B129" s="33" t="s">
        <v>190</v>
      </c>
      <c r="C129" s="33"/>
      <c r="D129" s="33"/>
      <c r="F129" s="325">
        <v>0</v>
      </c>
      <c r="G129" s="334"/>
      <c r="H129" s="326">
        <v>0</v>
      </c>
      <c r="I129" s="314"/>
      <c r="J129" s="325">
        <v>0</v>
      </c>
      <c r="K129" s="334"/>
      <c r="L129" s="326">
        <v>0</v>
      </c>
      <c r="M129" s="176"/>
      <c r="N129" s="326">
        <v>0</v>
      </c>
      <c r="O129" s="176"/>
      <c r="P129" s="176"/>
      <c r="R129" s="318"/>
      <c r="S129" s="318"/>
      <c r="T129" s="319"/>
    </row>
    <row r="130" spans="1:20" s="122" customFormat="1">
      <c r="A130" s="120"/>
      <c r="B130" s="137" t="s">
        <v>94</v>
      </c>
      <c r="C130" s="174"/>
      <c r="D130" s="174"/>
      <c r="E130" s="137"/>
      <c r="F130" s="325">
        <v>-1.4359999999999999</v>
      </c>
      <c r="G130" s="314"/>
      <c r="H130" s="326">
        <v>3.9</v>
      </c>
      <c r="I130" s="314"/>
      <c r="J130" s="325">
        <f>-4.561-0.755</f>
        <v>-5.3159999999999998</v>
      </c>
      <c r="K130" s="314"/>
      <c r="L130" s="326">
        <v>0.6</v>
      </c>
      <c r="M130" s="140"/>
      <c r="N130" s="326">
        <f>-1-1.4-0.6+0.1+0.1+1.2</f>
        <v>-1.5999999999999999</v>
      </c>
      <c r="O130" s="144"/>
      <c r="R130" s="318"/>
      <c r="S130" s="318"/>
      <c r="T130" s="319"/>
    </row>
    <row r="131" spans="1:20" s="122" customFormat="1">
      <c r="A131" s="120"/>
      <c r="B131" s="141" t="s">
        <v>60</v>
      </c>
      <c r="C131" s="153"/>
      <c r="D131" s="153"/>
      <c r="E131" s="120"/>
      <c r="F131" s="350">
        <f>SUM(F126:F130)</f>
        <v>-8.8390000000000004</v>
      </c>
      <c r="G131" s="334"/>
      <c r="H131" s="342">
        <f>SUM(H126:H130)</f>
        <v>1.3000000000000003</v>
      </c>
      <c r="I131" s="332"/>
      <c r="J131" s="350">
        <f>SUM(J126:J130)</f>
        <v>-20.056000000000001</v>
      </c>
      <c r="K131" s="334"/>
      <c r="L131" s="342">
        <f>SUM(L126:L130)</f>
        <v>-2.8000000000000003</v>
      </c>
      <c r="M131" s="140"/>
      <c r="N131" s="342">
        <f>SUM(N126:N130)</f>
        <v>-7.6</v>
      </c>
      <c r="O131" s="140"/>
      <c r="R131" s="150"/>
      <c r="S131" s="150"/>
    </row>
    <row r="132" spans="1:20" s="122" customFormat="1" ht="6.75" customHeight="1">
      <c r="A132" s="270"/>
      <c r="B132" s="120"/>
      <c r="C132" s="120"/>
      <c r="D132" s="120"/>
      <c r="E132" s="120"/>
      <c r="F132" s="407"/>
      <c r="G132" s="150"/>
      <c r="H132" s="150"/>
      <c r="I132" s="150"/>
      <c r="J132" s="150"/>
      <c r="K132" s="148"/>
      <c r="L132" s="148"/>
      <c r="M132" s="148"/>
      <c r="N132" s="140"/>
      <c r="O132" s="148"/>
      <c r="P132" s="171"/>
      <c r="Q132" s="150"/>
      <c r="R132" s="150"/>
      <c r="S132" s="150"/>
    </row>
    <row r="133" spans="1:20" s="165" customFormat="1">
      <c r="A133" s="195" t="s">
        <v>319</v>
      </c>
      <c r="B133" s="194"/>
      <c r="C133" s="194"/>
      <c r="D133" s="194"/>
      <c r="E133" s="194"/>
      <c r="F133" s="140"/>
      <c r="G133" s="140"/>
      <c r="H133" s="140"/>
      <c r="I133" s="140"/>
      <c r="J133" s="140"/>
      <c r="K133" s="140"/>
      <c r="L133" s="140"/>
      <c r="M133" s="140"/>
      <c r="N133" s="140"/>
      <c r="O133" s="140"/>
      <c r="P133" s="144"/>
      <c r="Q133" s="140"/>
      <c r="R133" s="140"/>
      <c r="S133" s="140"/>
      <c r="T133" s="143"/>
    </row>
    <row r="134" spans="1:20" s="165" customFormat="1">
      <c r="A134" s="195"/>
      <c r="B134" s="194"/>
      <c r="C134" s="194"/>
      <c r="D134" s="194"/>
      <c r="E134" s="194"/>
      <c r="F134" s="140"/>
      <c r="G134" s="140"/>
      <c r="H134" s="140"/>
      <c r="I134" s="140"/>
      <c r="J134" s="140"/>
      <c r="K134" s="140"/>
      <c r="L134" s="140"/>
      <c r="M134" s="140"/>
      <c r="N134" s="140"/>
      <c r="O134" s="140"/>
      <c r="P134" s="144"/>
      <c r="Q134" s="140"/>
      <c r="R134" s="140"/>
      <c r="S134" s="140"/>
      <c r="T134" s="143"/>
    </row>
    <row r="135" spans="1:20" s="122" customFormat="1">
      <c r="A135" s="121"/>
      <c r="B135" s="121"/>
      <c r="C135" s="121"/>
      <c r="D135" s="121"/>
      <c r="E135" s="120"/>
      <c r="F135" s="203"/>
      <c r="G135" s="150"/>
      <c r="H135" s="139"/>
      <c r="I135" s="139"/>
      <c r="J135" s="139"/>
      <c r="K135" s="139"/>
      <c r="L135" s="139"/>
      <c r="M135" s="139"/>
      <c r="N135" s="139"/>
      <c r="O135" s="139"/>
      <c r="P135" s="292"/>
      <c r="Q135" s="139"/>
      <c r="R135" s="139"/>
    </row>
    <row r="136" spans="1:20" s="122" customFormat="1" ht="15">
      <c r="A136" s="202" t="s">
        <v>254</v>
      </c>
      <c r="B136" s="137"/>
      <c r="C136" s="137"/>
      <c r="D136" s="137"/>
      <c r="E136" s="201"/>
      <c r="F136" s="190" t="s">
        <v>0</v>
      </c>
      <c r="G136" s="200"/>
      <c r="H136" s="190" t="s">
        <v>0</v>
      </c>
      <c r="I136" s="190"/>
      <c r="J136" s="190"/>
      <c r="K136" s="191"/>
      <c r="L136" s="191"/>
      <c r="M136" s="191"/>
      <c r="N136" s="191"/>
      <c r="O136" s="191"/>
      <c r="P136" s="199"/>
      <c r="Q136" s="143"/>
      <c r="R136" s="143"/>
    </row>
    <row r="137" spans="1:20" s="122" customFormat="1" ht="13.5" thickBot="1">
      <c r="A137" s="160" t="s">
        <v>93</v>
      </c>
      <c r="B137" s="160"/>
      <c r="C137" s="160"/>
      <c r="D137" s="160"/>
      <c r="E137" s="160"/>
      <c r="F137" s="157"/>
      <c r="G137" s="157"/>
      <c r="H137" s="157"/>
      <c r="I137" s="157"/>
      <c r="J137" s="157"/>
      <c r="K137" s="140"/>
      <c r="L137" s="140"/>
      <c r="M137" s="140"/>
      <c r="N137" s="140"/>
      <c r="O137" s="140"/>
      <c r="P137" s="144"/>
      <c r="Q137" s="143"/>
      <c r="R137" s="120"/>
    </row>
    <row r="138" spans="1:20" s="122" customFormat="1">
      <c r="A138" s="131" t="s">
        <v>0</v>
      </c>
      <c r="B138" s="132"/>
      <c r="C138" s="132"/>
      <c r="D138" s="132"/>
      <c r="E138" s="137"/>
      <c r="F138" s="501" t="str">
        <f>IS!F7</f>
        <v>September 30,</v>
      </c>
      <c r="G138" s="501"/>
      <c r="H138" s="501"/>
      <c r="I138" s="123"/>
      <c r="J138" s="435" t="str">
        <f>IS!M7</f>
        <v>December 31,</v>
      </c>
      <c r="O138" s="124"/>
      <c r="P138" s="198"/>
      <c r="Q138" s="120"/>
      <c r="R138" s="143"/>
    </row>
    <row r="139" spans="1:20" s="122" customFormat="1">
      <c r="A139" s="136" t="s">
        <v>173</v>
      </c>
      <c r="B139" s="174"/>
      <c r="C139" s="174"/>
      <c r="D139" s="174"/>
      <c r="E139" s="137"/>
      <c r="F139" s="441">
        <v>2014</v>
      </c>
      <c r="G139" s="121"/>
      <c r="H139" s="436">
        <v>2013</v>
      </c>
      <c r="I139" s="152"/>
      <c r="J139" s="436">
        <v>2013</v>
      </c>
      <c r="O139" s="121"/>
      <c r="P139" s="198"/>
      <c r="Q139" s="120"/>
      <c r="R139" s="143"/>
    </row>
    <row r="140" spans="1:20" s="122" customFormat="1">
      <c r="A140" s="131"/>
      <c r="B140" s="132"/>
      <c r="C140" s="132"/>
      <c r="D140" s="132"/>
      <c r="E140" s="137"/>
      <c r="F140" s="442"/>
      <c r="G140" s="121"/>
      <c r="H140" s="397"/>
      <c r="I140" s="397"/>
      <c r="J140" s="397"/>
      <c r="O140" s="121"/>
      <c r="P140" s="198"/>
      <c r="Q140" s="120"/>
      <c r="R140" s="143"/>
    </row>
    <row r="141" spans="1:20" s="122" customFormat="1">
      <c r="A141" s="132"/>
      <c r="B141" s="35" t="s">
        <v>92</v>
      </c>
      <c r="C141" s="35"/>
      <c r="D141" s="35"/>
      <c r="E141" s="132"/>
      <c r="F141" s="443">
        <v>0</v>
      </c>
      <c r="G141" s="121"/>
      <c r="H141" s="326">
        <v>3.7</v>
      </c>
      <c r="I141" s="140"/>
      <c r="J141" s="326">
        <v>0</v>
      </c>
      <c r="O141" s="121"/>
      <c r="P141" s="198"/>
      <c r="R141" s="140"/>
    </row>
    <row r="142" spans="1:20" s="122" customFormat="1">
      <c r="A142" s="132"/>
      <c r="B142" s="35" t="s">
        <v>91</v>
      </c>
      <c r="C142" s="35"/>
      <c r="D142" s="35"/>
      <c r="E142" s="132"/>
      <c r="F142" s="443">
        <v>8.58</v>
      </c>
      <c r="G142" s="121"/>
      <c r="H142" s="326">
        <v>36.4</v>
      </c>
      <c r="I142" s="140"/>
      <c r="J142" s="326">
        <v>27.6</v>
      </c>
      <c r="O142" s="121"/>
      <c r="P142" s="198"/>
      <c r="R142" s="140"/>
    </row>
    <row r="143" spans="1:20" s="122" customFormat="1">
      <c r="A143" s="132"/>
      <c r="B143" s="35" t="s">
        <v>90</v>
      </c>
      <c r="C143" s="35"/>
      <c r="D143" s="35"/>
      <c r="E143" s="132"/>
      <c r="F143" s="443">
        <v>15.601000000000001</v>
      </c>
      <c r="G143" s="121"/>
      <c r="H143" s="326">
        <v>23.8</v>
      </c>
      <c r="I143" s="140"/>
      <c r="J143" s="326">
        <v>20.5</v>
      </c>
      <c r="O143" s="121"/>
      <c r="P143" s="198"/>
      <c r="R143" s="140"/>
    </row>
    <row r="144" spans="1:20" s="122" customFormat="1">
      <c r="A144" s="132"/>
      <c r="B144" s="35" t="s">
        <v>89</v>
      </c>
      <c r="C144" s="35"/>
      <c r="D144" s="35"/>
      <c r="E144" s="132"/>
      <c r="F144" s="443">
        <v>24.971</v>
      </c>
      <c r="G144" s="121"/>
      <c r="H144" s="326">
        <v>37.1</v>
      </c>
      <c r="I144" s="140"/>
      <c r="J144" s="326">
        <v>32.1</v>
      </c>
      <c r="O144" s="121"/>
      <c r="P144" s="198"/>
      <c r="R144" s="140"/>
    </row>
    <row r="145" spans="1:20" s="122" customFormat="1">
      <c r="A145" s="132"/>
      <c r="B145" s="35" t="s">
        <v>135</v>
      </c>
      <c r="C145" s="35"/>
      <c r="D145" s="35"/>
      <c r="E145" s="132"/>
      <c r="F145" s="443">
        <v>41.125999999999998</v>
      </c>
      <c r="G145" s="121"/>
      <c r="H145" s="326">
        <v>51.6</v>
      </c>
      <c r="I145" s="140"/>
      <c r="J145" s="326">
        <v>45.2</v>
      </c>
      <c r="O145" s="121"/>
      <c r="P145" s="198"/>
      <c r="R145" s="140"/>
    </row>
    <row r="146" spans="1:20" s="122" customFormat="1">
      <c r="A146" s="132"/>
      <c r="B146" s="35" t="s">
        <v>169</v>
      </c>
      <c r="C146" s="35"/>
      <c r="D146" s="35"/>
      <c r="E146" s="132"/>
      <c r="F146" s="443">
        <v>53.183</v>
      </c>
      <c r="G146" s="121"/>
      <c r="H146" s="326">
        <v>35.6</v>
      </c>
      <c r="I146" s="140"/>
      <c r="J146" s="326">
        <v>60.2</v>
      </c>
      <c r="O146" s="121"/>
      <c r="P146" s="198"/>
      <c r="R146" s="140"/>
    </row>
    <row r="147" spans="1:20" s="122" customFormat="1">
      <c r="A147" s="174"/>
      <c r="B147" s="38" t="s">
        <v>263</v>
      </c>
      <c r="C147" s="38"/>
      <c r="D147" s="38"/>
      <c r="E147" s="137"/>
      <c r="F147" s="444">
        <v>67.430000000000007</v>
      </c>
      <c r="G147" s="121"/>
      <c r="H147" s="324">
        <v>0</v>
      </c>
      <c r="I147" s="140"/>
      <c r="J147" s="324">
        <v>0</v>
      </c>
      <c r="N147" s="122" t="s">
        <v>0</v>
      </c>
      <c r="O147" s="121"/>
      <c r="P147" s="198"/>
      <c r="R147" s="143"/>
    </row>
    <row r="148" spans="1:20" s="122" customFormat="1">
      <c r="A148" s="137"/>
      <c r="B148" s="137" t="s">
        <v>88</v>
      </c>
      <c r="C148" s="137"/>
      <c r="D148" s="137"/>
      <c r="E148" s="137"/>
      <c r="F148" s="333">
        <f>SUM(F141:F147)</f>
        <v>210.89099999999999</v>
      </c>
      <c r="G148" s="121"/>
      <c r="H148" s="314">
        <f>SUM(H141:H147)</f>
        <v>188.2</v>
      </c>
      <c r="I148" s="143"/>
      <c r="J148" s="314">
        <f>SUM(J141:J147)</f>
        <v>185.60000000000002</v>
      </c>
      <c r="O148" s="121"/>
      <c r="P148" s="198"/>
      <c r="R148" s="143"/>
    </row>
    <row r="149" spans="1:20" s="122" customFormat="1">
      <c r="A149" s="137"/>
      <c r="B149" s="137" t="s">
        <v>87</v>
      </c>
      <c r="C149" s="174"/>
      <c r="D149" s="174"/>
      <c r="E149" s="137"/>
      <c r="F149" s="333">
        <v>558.89099999999996</v>
      </c>
      <c r="G149" s="121"/>
      <c r="H149" s="314">
        <v>332.5</v>
      </c>
      <c r="I149" s="143"/>
      <c r="J149" s="314">
        <f>390.5+0.8</f>
        <v>391.3</v>
      </c>
      <c r="O149" s="121"/>
      <c r="P149" s="198"/>
      <c r="R149" s="143"/>
    </row>
    <row r="150" spans="1:20" s="122" customFormat="1">
      <c r="A150" s="159"/>
      <c r="B150" s="159" t="s">
        <v>86</v>
      </c>
      <c r="C150" s="174"/>
      <c r="D150" s="174"/>
      <c r="E150" s="137"/>
      <c r="F150" s="445">
        <f>SUM(F148:F149)</f>
        <v>769.78199999999993</v>
      </c>
      <c r="G150" s="121"/>
      <c r="H150" s="342">
        <f>SUM(H148:H149)</f>
        <v>520.70000000000005</v>
      </c>
      <c r="I150" s="139"/>
      <c r="J150" s="342">
        <f>SUM(J148:J149)</f>
        <v>576.90000000000009</v>
      </c>
      <c r="O150" s="121"/>
      <c r="P150" s="198"/>
      <c r="Q150" s="120"/>
      <c r="R150" s="150"/>
    </row>
    <row r="151" spans="1:20" s="122" customFormat="1">
      <c r="A151" s="132"/>
      <c r="B151" s="132"/>
      <c r="C151" s="132"/>
      <c r="D151" s="132"/>
      <c r="E151" s="137"/>
      <c r="F151" s="139"/>
      <c r="G151" s="143"/>
      <c r="H151" s="139"/>
      <c r="I151" s="139"/>
      <c r="J151" s="139"/>
      <c r="K151" s="139"/>
      <c r="L151" s="139"/>
      <c r="M151" s="139"/>
      <c r="N151" s="139"/>
      <c r="O151" s="139"/>
      <c r="P151" s="292"/>
      <c r="Q151" s="150"/>
      <c r="R151" s="120"/>
    </row>
    <row r="152" spans="1:20" s="122" customFormat="1">
      <c r="A152" s="120"/>
      <c r="B152" s="198"/>
      <c r="C152" s="198"/>
      <c r="D152" s="198"/>
      <c r="E152" s="120"/>
      <c r="F152" s="150"/>
      <c r="G152" s="150"/>
      <c r="H152" s="150"/>
      <c r="I152" s="150"/>
      <c r="J152" s="150"/>
      <c r="K152" s="148"/>
      <c r="L152" s="148"/>
      <c r="M152" s="148"/>
      <c r="N152" s="140"/>
      <c r="O152" s="148"/>
      <c r="P152" s="171"/>
      <c r="Q152" s="150"/>
      <c r="R152" s="150"/>
    </row>
    <row r="153" spans="1:20" s="122" customFormat="1" ht="13.5" thickBot="1">
      <c r="A153" s="197" t="s">
        <v>143</v>
      </c>
      <c r="B153" s="160"/>
      <c r="C153" s="160"/>
      <c r="D153" s="160"/>
      <c r="E153" s="160"/>
      <c r="F153" s="149"/>
      <c r="G153" s="149"/>
      <c r="H153" s="157"/>
      <c r="I153" s="157"/>
      <c r="J153" s="157"/>
      <c r="K153" s="140"/>
      <c r="L153" s="140"/>
      <c r="M153" s="157"/>
      <c r="N153" s="140"/>
      <c r="O153" s="140"/>
      <c r="P153" s="187"/>
    </row>
    <row r="154" spans="1:20" s="122" customFormat="1">
      <c r="A154" s="121"/>
      <c r="B154" s="121"/>
      <c r="C154" s="121"/>
      <c r="D154" s="121"/>
      <c r="E154" s="121"/>
      <c r="F154" s="502" t="str">
        <f>IS!F6</f>
        <v>Quarter ended</v>
      </c>
      <c r="G154" s="502"/>
      <c r="H154" s="502"/>
      <c r="I154" s="156"/>
      <c r="J154" s="502" t="str">
        <f>IS!J6</f>
        <v>Nine months ended</v>
      </c>
      <c r="K154" s="502"/>
      <c r="L154" s="502"/>
      <c r="M154" s="155"/>
      <c r="N154" s="478" t="str">
        <f>IS!M6</f>
        <v>Year ended</v>
      </c>
      <c r="O154" s="155"/>
      <c r="P154" s="187"/>
      <c r="Q154" s="155"/>
    </row>
    <row r="155" spans="1:20" s="122" customFormat="1">
      <c r="A155" s="120"/>
      <c r="B155" s="120"/>
      <c r="C155" s="120"/>
      <c r="D155" s="120"/>
      <c r="E155" s="120"/>
      <c r="F155" s="501" t="str">
        <f>IS!F7</f>
        <v>September 30,</v>
      </c>
      <c r="G155" s="501"/>
      <c r="H155" s="501"/>
      <c r="I155" s="154"/>
      <c r="J155" s="501" t="str">
        <f>IS!J7</f>
        <v>September 30,</v>
      </c>
      <c r="K155" s="501"/>
      <c r="L155" s="501"/>
      <c r="M155" s="124"/>
      <c r="N155" s="477" t="str">
        <f>IS!M7</f>
        <v>December 31,</v>
      </c>
      <c r="O155" s="124"/>
      <c r="P155" s="187"/>
      <c r="Q155" s="124"/>
    </row>
    <row r="156" spans="1:20" s="122" customFormat="1">
      <c r="A156" s="135" t="s">
        <v>173</v>
      </c>
      <c r="B156" s="153"/>
      <c r="C156" s="153"/>
      <c r="D156" s="153"/>
      <c r="E156" s="120"/>
      <c r="F156" s="147">
        <f>+$F$35</f>
        <v>2014</v>
      </c>
      <c r="G156" s="146"/>
      <c r="H156" s="145">
        <f>+$H$35</f>
        <v>2013</v>
      </c>
      <c r="I156" s="152"/>
      <c r="J156" s="147">
        <f>+$F$35</f>
        <v>2014</v>
      </c>
      <c r="K156" s="146"/>
      <c r="L156" s="145">
        <f>+$H$35</f>
        <v>2013</v>
      </c>
      <c r="M156" s="146"/>
      <c r="N156" s="145">
        <f>+$H$35</f>
        <v>2013</v>
      </c>
      <c r="O156" s="146"/>
      <c r="P156" s="187"/>
      <c r="Q156" s="277"/>
    </row>
    <row r="157" spans="1:20" s="122" customFormat="1">
      <c r="A157" s="164"/>
      <c r="B157" s="121"/>
      <c r="C157" s="121"/>
      <c r="D157" s="121"/>
      <c r="E157" s="120"/>
      <c r="F157" s="305" t="s">
        <v>0</v>
      </c>
      <c r="G157" s="305"/>
      <c r="H157" s="305"/>
      <c r="I157" s="305"/>
      <c r="J157" s="305" t="s">
        <v>0</v>
      </c>
      <c r="K157" s="305"/>
      <c r="L157" s="305"/>
      <c r="M157" s="305"/>
      <c r="N157" s="305"/>
      <c r="O157" s="305"/>
      <c r="P157" s="305"/>
      <c r="Q157" s="305"/>
    </row>
    <row r="158" spans="1:20" s="122" customFormat="1">
      <c r="A158" s="120"/>
      <c r="B158" s="120" t="s">
        <v>205</v>
      </c>
      <c r="C158" s="120"/>
      <c r="D158" s="120"/>
      <c r="E158" s="120"/>
      <c r="F158" s="329">
        <f>F38</f>
        <v>55.37</v>
      </c>
      <c r="G158" s="314"/>
      <c r="H158" s="314">
        <f>H38</f>
        <v>108.4</v>
      </c>
      <c r="I158" s="314"/>
      <c r="J158" s="329">
        <f>J38</f>
        <v>204.352</v>
      </c>
      <c r="K158" s="314"/>
      <c r="L158" s="314">
        <f>L38</f>
        <v>266.2</v>
      </c>
      <c r="M158" s="142"/>
      <c r="N158" s="314">
        <f>N38</f>
        <v>360.5</v>
      </c>
      <c r="O158" s="142"/>
      <c r="P158" s="299"/>
      <c r="Q158" s="218"/>
      <c r="T158" s="120"/>
    </row>
    <row r="159" spans="1:20" s="122" customFormat="1">
      <c r="A159" s="120"/>
      <c r="B159" s="120" t="s">
        <v>85</v>
      </c>
      <c r="C159" s="120"/>
      <c r="D159" s="120"/>
      <c r="E159" s="120"/>
      <c r="F159" s="329">
        <f>F39</f>
        <v>63.902000000000001</v>
      </c>
      <c r="G159" s="314"/>
      <c r="H159" s="314">
        <f>H39</f>
        <v>63</v>
      </c>
      <c r="I159" s="314"/>
      <c r="J159" s="329">
        <f>J39</f>
        <v>188.99600000000001</v>
      </c>
      <c r="K159" s="314"/>
      <c r="L159" s="314">
        <f>L39</f>
        <v>212.1</v>
      </c>
      <c r="M159" s="143"/>
      <c r="N159" s="314">
        <f>N39</f>
        <v>311.3</v>
      </c>
      <c r="O159" s="143"/>
      <c r="P159" s="299"/>
      <c r="Q159" s="216"/>
      <c r="T159" s="120"/>
    </row>
    <row r="160" spans="1:20" s="122" customFormat="1">
      <c r="A160" s="120"/>
      <c r="B160" s="120" t="s">
        <v>84</v>
      </c>
      <c r="C160" s="120"/>
      <c r="D160" s="120"/>
      <c r="E160" s="120"/>
      <c r="F160" s="329">
        <f>-CF!F24</f>
        <v>70.400000000000006</v>
      </c>
      <c r="G160" s="314"/>
      <c r="H160" s="314">
        <f>-CF!H24</f>
        <v>120.9</v>
      </c>
      <c r="I160" s="314"/>
      <c r="J160" s="329">
        <f>-CF!J24</f>
        <v>286.3</v>
      </c>
      <c r="K160" s="314"/>
      <c r="L160" s="314">
        <f>-CF!L24</f>
        <v>262</v>
      </c>
      <c r="M160" s="143"/>
      <c r="N160" s="314">
        <f>-CF!N24</f>
        <v>373</v>
      </c>
      <c r="O160" s="143"/>
      <c r="P160" s="299"/>
      <c r="Q160" s="216"/>
      <c r="T160" s="120"/>
    </row>
    <row r="161" spans="1:22" s="122" customFormat="1">
      <c r="A161" s="120"/>
      <c r="B161" s="120" t="s">
        <v>83</v>
      </c>
      <c r="C161" s="120"/>
      <c r="D161" s="120"/>
      <c r="E161" s="120"/>
      <c r="F161" s="329">
        <f>F115</f>
        <v>5.25</v>
      </c>
      <c r="G161" s="314"/>
      <c r="H161" s="314">
        <f>H115</f>
        <v>2.8</v>
      </c>
      <c r="I161" s="314"/>
      <c r="J161" s="329">
        <f>J115</f>
        <v>14.94</v>
      </c>
      <c r="K161" s="314"/>
      <c r="L161" s="314">
        <f>L115</f>
        <v>6.9</v>
      </c>
      <c r="M161" s="143"/>
      <c r="N161" s="314">
        <f>N115</f>
        <v>10.5</v>
      </c>
      <c r="O161" s="143"/>
      <c r="P161" s="299"/>
      <c r="Q161" s="163"/>
      <c r="T161" s="120"/>
    </row>
    <row r="162" spans="1:22" s="122" customFormat="1">
      <c r="A162" s="120"/>
      <c r="B162" s="120" t="s">
        <v>246</v>
      </c>
      <c r="C162" s="120"/>
      <c r="D162" s="120"/>
      <c r="E162" s="120"/>
      <c r="F162" s="329">
        <f>-F92</f>
        <v>20.036000000000001</v>
      </c>
      <c r="G162" s="314"/>
      <c r="H162" s="314">
        <f>-H92</f>
        <v>39.200000000000003</v>
      </c>
      <c r="I162" s="314"/>
      <c r="J162" s="329">
        <f>-J92</f>
        <v>80.828999999999994</v>
      </c>
      <c r="K162" s="314"/>
      <c r="L162" s="314">
        <f>-L92</f>
        <v>78.5</v>
      </c>
      <c r="M162" s="143"/>
      <c r="N162" s="314">
        <f>-N92</f>
        <v>112.9</v>
      </c>
      <c r="O162" s="143"/>
      <c r="P162" s="299"/>
      <c r="Q162" s="163"/>
      <c r="T162" s="120"/>
    </row>
    <row r="163" spans="1:22" s="122" customFormat="1">
      <c r="A163" s="153"/>
      <c r="B163" s="153" t="s">
        <v>82</v>
      </c>
      <c r="C163" s="153"/>
      <c r="D163" s="153"/>
      <c r="E163" s="120"/>
      <c r="F163" s="323">
        <f>F94</f>
        <v>53.85</v>
      </c>
      <c r="G163" s="314"/>
      <c r="H163" s="324">
        <f>H94</f>
        <v>80.7</v>
      </c>
      <c r="I163" s="314"/>
      <c r="J163" s="323">
        <f>J94</f>
        <v>189.1</v>
      </c>
      <c r="K163" s="314"/>
      <c r="L163" s="324">
        <f>L94</f>
        <v>209.2</v>
      </c>
      <c r="M163" s="143"/>
      <c r="N163" s="324">
        <f>N94</f>
        <v>301.8</v>
      </c>
      <c r="O163" s="143"/>
      <c r="P163" s="299"/>
      <c r="Q163" s="163"/>
      <c r="T163" s="120"/>
    </row>
    <row r="164" spans="1:22" s="122" customFormat="1" ht="4.5" customHeight="1">
      <c r="A164" s="121"/>
      <c r="B164" s="132"/>
      <c r="C164" s="132"/>
      <c r="D164" s="132"/>
      <c r="E164" s="132"/>
      <c r="F164" s="196"/>
      <c r="G164" s="196"/>
      <c r="H164" s="196"/>
      <c r="I164" s="196"/>
      <c r="J164" s="196"/>
      <c r="K164" s="196"/>
      <c r="L164" s="196"/>
      <c r="M164" s="196"/>
      <c r="N164" s="196"/>
      <c r="O164" s="196"/>
      <c r="P164" s="300"/>
      <c r="Q164" s="196"/>
      <c r="T164" s="120"/>
    </row>
    <row r="165" spans="1:22" s="122" customFormat="1">
      <c r="A165" s="195" t="s">
        <v>63</v>
      </c>
      <c r="B165" s="194" t="s">
        <v>168</v>
      </c>
      <c r="C165" s="194"/>
      <c r="D165" s="194"/>
      <c r="E165" s="194"/>
      <c r="F165" s="144"/>
      <c r="G165" s="140"/>
      <c r="H165" s="191" t="s">
        <v>0</v>
      </c>
      <c r="I165" s="191"/>
      <c r="J165" s="191"/>
      <c r="K165" s="191"/>
      <c r="L165" s="191"/>
      <c r="M165" s="191"/>
      <c r="N165" s="191"/>
      <c r="O165" s="191"/>
      <c r="P165" s="187"/>
      <c r="S165" s="140"/>
      <c r="T165" s="150"/>
    </row>
    <row r="166" spans="1:22" s="122" customFormat="1">
      <c r="A166" s="195" t="s">
        <v>81</v>
      </c>
      <c r="B166" s="194" t="s">
        <v>177</v>
      </c>
      <c r="C166" s="194"/>
      <c r="D166" s="194"/>
      <c r="E166" s="194"/>
      <c r="F166" s="140"/>
      <c r="G166" s="140"/>
      <c r="H166" s="140"/>
      <c r="I166" s="140"/>
      <c r="J166" s="140"/>
      <c r="K166" s="140"/>
      <c r="L166" s="140"/>
      <c r="M166" s="140"/>
      <c r="N166" s="140"/>
      <c r="O166" s="140"/>
      <c r="P166" s="144"/>
      <c r="Q166" s="140"/>
      <c r="R166" s="140"/>
      <c r="S166" s="140"/>
      <c r="T166" s="150"/>
    </row>
    <row r="167" spans="1:22" s="122" customFormat="1">
      <c r="A167" s="195" t="s">
        <v>80</v>
      </c>
      <c r="B167" s="194" t="s">
        <v>265</v>
      </c>
      <c r="C167" s="194"/>
      <c r="D167" s="194"/>
      <c r="E167" s="194"/>
      <c r="F167" s="140"/>
      <c r="G167" s="140"/>
      <c r="H167" s="140"/>
      <c r="I167" s="140"/>
      <c r="J167" s="140"/>
      <c r="K167" s="140"/>
      <c r="L167" s="140"/>
      <c r="M167" s="140"/>
      <c r="N167" s="140"/>
      <c r="O167" s="140"/>
      <c r="P167" s="144"/>
      <c r="Q167" s="140"/>
      <c r="R167" s="140"/>
      <c r="S167" s="140"/>
      <c r="U167" s="150"/>
      <c r="V167" s="120"/>
    </row>
    <row r="168" spans="1:22" s="122" customFormat="1">
      <c r="A168" s="195"/>
      <c r="B168" s="194"/>
      <c r="C168" s="194"/>
      <c r="D168" s="194"/>
      <c r="E168" s="194"/>
      <c r="F168" s="140"/>
      <c r="G168" s="140"/>
      <c r="H168" s="140"/>
      <c r="I168" s="140"/>
      <c r="J168" s="140"/>
      <c r="K168" s="140"/>
      <c r="L168" s="140"/>
      <c r="M168" s="140"/>
      <c r="N168" s="140"/>
      <c r="O168" s="140"/>
      <c r="P168" s="144"/>
      <c r="Q168" s="140"/>
      <c r="R168" s="140"/>
      <c r="S168" s="140"/>
      <c r="T168" s="140"/>
    </row>
    <row r="169" spans="1:22" s="122" customFormat="1">
      <c r="A169" s="195"/>
      <c r="B169" s="194"/>
      <c r="C169" s="194"/>
      <c r="D169" s="194"/>
      <c r="E169" s="194"/>
      <c r="F169" s="140"/>
      <c r="G169" s="140"/>
      <c r="H169" s="140"/>
      <c r="I169" s="140"/>
      <c r="J169" s="140"/>
      <c r="K169" s="140"/>
      <c r="L169" s="140"/>
      <c r="M169" s="140"/>
      <c r="N169" s="140"/>
      <c r="O169" s="140"/>
      <c r="P169" s="144"/>
      <c r="Q169" s="140"/>
      <c r="R169" s="140"/>
      <c r="S169" s="140"/>
      <c r="T169" s="140"/>
    </row>
    <row r="170" spans="1:22" s="122" customFormat="1" ht="15">
      <c r="A170" s="169" t="s">
        <v>255</v>
      </c>
      <c r="B170" s="120"/>
      <c r="C170" s="120"/>
      <c r="D170" s="120"/>
      <c r="E170" s="120"/>
      <c r="F170" s="171"/>
      <c r="G170" s="150"/>
      <c r="H170" s="150"/>
      <c r="I170" s="140"/>
      <c r="J170" s="140"/>
      <c r="K170" s="140"/>
      <c r="L170" s="140"/>
      <c r="M170" s="140"/>
      <c r="N170" s="140"/>
      <c r="O170" s="140"/>
      <c r="P170" s="144"/>
      <c r="Q170" s="140"/>
      <c r="R170" s="140"/>
      <c r="S170" s="140"/>
      <c r="T170" s="140"/>
    </row>
    <row r="171" spans="1:22" s="122" customFormat="1" ht="13.5" thickBot="1">
      <c r="A171" s="125" t="s">
        <v>144</v>
      </c>
      <c r="B171" s="125"/>
      <c r="C171" s="125"/>
      <c r="D171" s="125"/>
      <c r="E171" s="125"/>
      <c r="F171" s="149"/>
      <c r="G171" s="149"/>
      <c r="H171" s="149"/>
      <c r="I171" s="157"/>
      <c r="J171" s="157"/>
      <c r="K171" s="140"/>
      <c r="L171" s="140"/>
      <c r="M171" s="140"/>
      <c r="N171" s="140"/>
      <c r="O171" s="140"/>
      <c r="P171" s="144"/>
      <c r="Q171" s="140"/>
      <c r="R171" s="140"/>
      <c r="S171" s="140"/>
      <c r="T171" s="140"/>
    </row>
    <row r="172" spans="1:22" s="122" customFormat="1">
      <c r="A172" s="120"/>
      <c r="B172" s="120"/>
      <c r="C172" s="120"/>
      <c r="D172" s="120"/>
      <c r="E172" s="120"/>
      <c r="F172" s="501" t="str">
        <f>+$F$34</f>
        <v>September 30,</v>
      </c>
      <c r="G172" s="501"/>
      <c r="H172" s="501"/>
      <c r="I172" s="140"/>
      <c r="J172" s="451" t="str">
        <f>IS!M7</f>
        <v>December 31,</v>
      </c>
      <c r="K172" s="140"/>
      <c r="L172" s="315"/>
      <c r="M172" s="140"/>
      <c r="O172" s="140"/>
      <c r="P172" s="144"/>
      <c r="Q172" s="140"/>
      <c r="R172" s="140"/>
      <c r="S172" s="140"/>
      <c r="T172" s="140"/>
    </row>
    <row r="173" spans="1:22" s="122" customFormat="1">
      <c r="A173" s="135" t="s">
        <v>173</v>
      </c>
      <c r="B173" s="135"/>
      <c r="C173" s="135"/>
      <c r="D173" s="135"/>
      <c r="E173" s="120"/>
      <c r="F173" s="147">
        <f>+$F$35</f>
        <v>2014</v>
      </c>
      <c r="G173" s="146"/>
      <c r="H173" s="145">
        <v>2013</v>
      </c>
      <c r="I173" s="140"/>
      <c r="J173" s="145">
        <v>2013</v>
      </c>
      <c r="K173" s="140"/>
      <c r="L173" s="152"/>
      <c r="M173" s="140"/>
      <c r="O173" s="140"/>
      <c r="P173" s="144"/>
      <c r="Q173" s="140"/>
      <c r="R173" s="140"/>
      <c r="S173" s="140"/>
      <c r="T173" s="140"/>
    </row>
    <row r="174" spans="1:22" s="122" customFormat="1">
      <c r="A174" s="130"/>
      <c r="B174" s="130"/>
      <c r="C174" s="130"/>
      <c r="D174" s="130"/>
      <c r="E174" s="120"/>
      <c r="F174" s="398" t="s">
        <v>0</v>
      </c>
      <c r="G174" s="398"/>
      <c r="H174" s="398"/>
      <c r="I174" s="398"/>
      <c r="J174" s="398"/>
      <c r="K174" s="140"/>
      <c r="L174" s="401"/>
      <c r="M174" s="140"/>
      <c r="O174" s="140"/>
      <c r="P174" s="144"/>
      <c r="Q174" s="140"/>
      <c r="R174" s="140"/>
      <c r="S174" s="140"/>
      <c r="T174" s="140"/>
    </row>
    <row r="175" spans="1:22" s="122" customFormat="1">
      <c r="A175" s="120"/>
      <c r="B175" s="120" t="s">
        <v>3</v>
      </c>
      <c r="C175" s="120"/>
      <c r="D175" s="120"/>
      <c r="E175" s="120"/>
      <c r="F175" s="329">
        <f>'OCI &amp; BS'!G40</f>
        <v>90.400999999999996</v>
      </c>
      <c r="G175" s="336"/>
      <c r="H175" s="314">
        <f>'OCI &amp; BS'!I40</f>
        <v>299</v>
      </c>
      <c r="I175" s="140"/>
      <c r="J175" s="314">
        <f>'OCI &amp; BS'!K40</f>
        <v>263.8</v>
      </c>
      <c r="K175" s="140"/>
      <c r="L175" s="326"/>
      <c r="M175" s="140"/>
      <c r="O175" s="328"/>
      <c r="P175" s="144"/>
      <c r="Q175" s="140"/>
      <c r="R175" s="140"/>
      <c r="S175" s="140"/>
      <c r="T175" s="140"/>
    </row>
    <row r="176" spans="1:22" s="122" customFormat="1">
      <c r="A176" s="120"/>
      <c r="B176" s="120" t="s">
        <v>62</v>
      </c>
      <c r="C176" s="120"/>
      <c r="D176" s="120"/>
      <c r="E176" s="120"/>
      <c r="F176" s="329">
        <f>'OCI &amp; BS'!G41+'OCI &amp; BS'!G49</f>
        <v>91.324999999999989</v>
      </c>
      <c r="G176" s="336"/>
      <c r="H176" s="314">
        <f>'OCI &amp; BS'!I41+'OCI &amp; BS'!I49</f>
        <v>88.1</v>
      </c>
      <c r="I176" s="140"/>
      <c r="J176" s="314">
        <f>'OCI &amp; BS'!K41+'OCI &amp; BS'!K49</f>
        <v>89.399999999999991</v>
      </c>
      <c r="K176" s="140"/>
      <c r="L176" s="326"/>
      <c r="M176" s="140"/>
      <c r="O176" s="328"/>
      <c r="P176" s="144"/>
      <c r="Q176" s="140"/>
      <c r="R176" s="140"/>
      <c r="S176" s="140"/>
      <c r="T176" s="140"/>
    </row>
    <row r="177" spans="1:20" s="122" customFormat="1">
      <c r="A177" s="120"/>
      <c r="B177" s="120" t="s">
        <v>61</v>
      </c>
      <c r="C177" s="120"/>
      <c r="D177" s="120"/>
      <c r="E177" s="120"/>
      <c r="F177" s="329">
        <v>13.983000000000001</v>
      </c>
      <c r="G177" s="336"/>
      <c r="H177" s="314">
        <v>15.6</v>
      </c>
      <c r="I177" s="140"/>
      <c r="J177" s="314">
        <v>20.9</v>
      </c>
      <c r="K177" s="140"/>
      <c r="L177" s="326"/>
      <c r="M177" s="140"/>
      <c r="O177" s="328"/>
      <c r="P177" s="144"/>
      <c r="Q177" s="140"/>
      <c r="R177" s="140"/>
      <c r="S177" s="140"/>
      <c r="T177" s="140"/>
    </row>
    <row r="178" spans="1:20" s="122" customFormat="1">
      <c r="A178" s="120"/>
      <c r="B178" s="120" t="s">
        <v>321</v>
      </c>
      <c r="C178" s="120"/>
      <c r="D178" s="120"/>
      <c r="E178" s="120"/>
      <c r="F178" s="329">
        <f>-'OCI &amp; BS'!G59</f>
        <v>-24.876000000000001</v>
      </c>
      <c r="G178" s="336"/>
      <c r="H178" s="314">
        <f>-'OCI &amp; BS'!I59</f>
        <v>-10.8</v>
      </c>
      <c r="I178" s="140"/>
      <c r="J178" s="314">
        <f>-'OCI &amp; BS'!K59</f>
        <v>-10.8</v>
      </c>
      <c r="K178" s="140"/>
      <c r="L178" s="326"/>
      <c r="M178" s="140"/>
      <c r="O178" s="328"/>
      <c r="P178" s="144"/>
      <c r="Q178" s="140"/>
      <c r="R178" s="140"/>
      <c r="S178" s="140"/>
      <c r="T178" s="140"/>
    </row>
    <row r="179" spans="1:20" s="122" customFormat="1">
      <c r="A179" s="120"/>
      <c r="B179" s="120" t="s">
        <v>318</v>
      </c>
      <c r="C179" s="120"/>
      <c r="D179" s="120"/>
      <c r="E179" s="120"/>
      <c r="F179" s="329">
        <f>-'OCI &amp; BS'!G66</f>
        <v>-1185.501</v>
      </c>
      <c r="G179" s="336"/>
      <c r="H179" s="314">
        <f>-'OCI &amp; BS'!I66</f>
        <v>-1019</v>
      </c>
      <c r="I179" s="140"/>
      <c r="J179" s="314">
        <f>-'OCI &amp; BS'!K66</f>
        <v>-1019.6</v>
      </c>
      <c r="K179" s="140"/>
      <c r="L179" s="326"/>
      <c r="M179" s="140"/>
      <c r="O179" s="328"/>
      <c r="P179" s="144"/>
      <c r="Q179" s="140"/>
      <c r="R179" s="140"/>
      <c r="S179" s="140"/>
      <c r="T179" s="140"/>
    </row>
    <row r="180" spans="1:20" s="122" customFormat="1">
      <c r="A180" s="120"/>
      <c r="B180" s="120" t="s">
        <v>216</v>
      </c>
      <c r="C180" s="153"/>
      <c r="D180" s="153"/>
      <c r="E180" s="120"/>
      <c r="F180" s="329">
        <v>-24.881</v>
      </c>
      <c r="G180" s="336"/>
      <c r="H180" s="314">
        <v>-11</v>
      </c>
      <c r="I180" s="140"/>
      <c r="J180" s="314">
        <v>-10.4</v>
      </c>
      <c r="K180" s="140"/>
      <c r="L180" s="326"/>
      <c r="M180" s="140"/>
      <c r="O180" s="328"/>
      <c r="P180" s="144"/>
      <c r="Q180" s="140"/>
      <c r="R180" s="140"/>
      <c r="S180" s="140"/>
      <c r="T180" s="140"/>
    </row>
    <row r="181" spans="1:20" s="122" customFormat="1">
      <c r="A181" s="141"/>
      <c r="B181" s="141" t="s">
        <v>60</v>
      </c>
      <c r="C181" s="153"/>
      <c r="D181" s="153"/>
      <c r="E181" s="120"/>
      <c r="F181" s="350">
        <f>SUM(F175:F180)</f>
        <v>-1039.549</v>
      </c>
      <c r="G181" s="334"/>
      <c r="H181" s="342">
        <f>SUM(H175:H180)</f>
        <v>-638.09999999999991</v>
      </c>
      <c r="I181" s="140"/>
      <c r="J181" s="342">
        <f>SUM(J175:J180)</f>
        <v>-666.7</v>
      </c>
      <c r="K181" s="140"/>
      <c r="L181" s="332"/>
      <c r="M181" s="140"/>
      <c r="O181" s="331"/>
      <c r="P181" s="144"/>
      <c r="Q181" s="140"/>
      <c r="R181" s="140"/>
      <c r="S181" s="140"/>
      <c r="T181" s="140"/>
    </row>
    <row r="182" spans="1:20" s="122" customFormat="1">
      <c r="A182" s="195"/>
      <c r="B182" s="194"/>
      <c r="C182" s="194"/>
      <c r="D182" s="194"/>
      <c r="E182" s="194"/>
      <c r="F182" s="140"/>
      <c r="G182" s="140"/>
      <c r="H182" s="140"/>
      <c r="I182" s="140"/>
      <c r="J182" s="140"/>
      <c r="K182" s="140"/>
      <c r="L182" s="140"/>
      <c r="M182" s="140"/>
      <c r="N182" s="140"/>
      <c r="O182" s="140"/>
      <c r="P182" s="144"/>
      <c r="Q182" s="140"/>
      <c r="R182" s="140"/>
      <c r="S182" s="140"/>
      <c r="T182" s="140"/>
    </row>
    <row r="183" spans="1:20" s="122" customFormat="1">
      <c r="A183" s="195" t="s">
        <v>320</v>
      </c>
      <c r="B183" s="459"/>
      <c r="C183" s="459"/>
      <c r="D183" s="459"/>
      <c r="E183" s="459"/>
      <c r="F183" s="144"/>
      <c r="G183" s="144"/>
      <c r="H183" s="144"/>
      <c r="I183" s="140"/>
      <c r="J183" s="140"/>
      <c r="K183" s="140"/>
      <c r="L183" s="140"/>
      <c r="M183" s="140"/>
      <c r="N183" s="140"/>
      <c r="O183" s="140"/>
      <c r="P183" s="144"/>
      <c r="Q183" s="140"/>
      <c r="R183" s="140"/>
      <c r="S183" s="140"/>
      <c r="T183" s="140"/>
    </row>
    <row r="184" spans="1:20" s="122" customFormat="1">
      <c r="A184" s="458"/>
      <c r="B184" s="194" t="s">
        <v>322</v>
      </c>
      <c r="C184" s="459"/>
      <c r="D184" s="459"/>
      <c r="E184" s="459"/>
      <c r="F184" s="144"/>
      <c r="G184" s="144"/>
      <c r="H184" s="144"/>
      <c r="I184" s="140"/>
      <c r="J184" s="140"/>
      <c r="K184" s="140"/>
      <c r="L184" s="140"/>
      <c r="M184" s="140"/>
      <c r="N184" s="140"/>
      <c r="O184" s="140"/>
      <c r="P184" s="144"/>
      <c r="Q184" s="140"/>
      <c r="R184" s="140"/>
      <c r="S184" s="140"/>
      <c r="T184" s="140"/>
    </row>
    <row r="185" spans="1:20" s="122" customFormat="1">
      <c r="A185" s="195"/>
      <c r="B185" s="194" t="s">
        <v>0</v>
      </c>
      <c r="C185" s="194"/>
      <c r="D185" s="194"/>
      <c r="E185" s="194"/>
      <c r="F185" s="140"/>
      <c r="G185" s="140"/>
      <c r="H185" s="140"/>
      <c r="I185" s="140"/>
      <c r="J185" s="140"/>
      <c r="K185" s="140"/>
      <c r="L185" s="140"/>
      <c r="M185" s="140"/>
      <c r="N185" s="140"/>
      <c r="O185" s="140"/>
      <c r="P185" s="144"/>
      <c r="Q185" s="140"/>
      <c r="R185" s="140"/>
      <c r="S185" s="140"/>
      <c r="T185" s="140"/>
    </row>
    <row r="186" spans="1:20" s="122" customFormat="1">
      <c r="A186" s="195"/>
      <c r="B186" s="194"/>
      <c r="C186" s="194"/>
      <c r="D186" s="194"/>
      <c r="E186" s="194"/>
      <c r="F186" s="140"/>
      <c r="G186" s="140"/>
      <c r="H186" s="140"/>
      <c r="I186" s="140"/>
      <c r="J186" s="140"/>
      <c r="K186" s="140"/>
      <c r="L186" s="140"/>
      <c r="M186" s="140"/>
      <c r="N186" s="140"/>
      <c r="O186" s="140"/>
      <c r="P186" s="144"/>
      <c r="Q186" s="140"/>
      <c r="R186" s="140"/>
      <c r="S186" s="140"/>
      <c r="T186" s="140"/>
    </row>
    <row r="187" spans="1:20" s="122" customFormat="1" ht="15">
      <c r="A187" s="189" t="s">
        <v>256</v>
      </c>
      <c r="B187" s="120"/>
      <c r="C187" s="120"/>
      <c r="D187" s="120"/>
      <c r="E187" s="161"/>
      <c r="F187" s="188"/>
      <c r="G187" s="188"/>
      <c r="H187" s="188"/>
      <c r="I187" s="188"/>
      <c r="J187" s="188"/>
      <c r="K187" s="186"/>
      <c r="L187" s="186"/>
      <c r="M187" s="186"/>
      <c r="N187" s="191"/>
      <c r="O187" s="186"/>
      <c r="P187" s="298"/>
      <c r="Q187" s="188"/>
      <c r="R187" s="188"/>
      <c r="S187" s="188"/>
      <c r="T187" s="167"/>
    </row>
    <row r="188" spans="1:20" ht="13.5" customHeight="1">
      <c r="A188" s="417" t="s">
        <v>203</v>
      </c>
    </row>
    <row r="189" spans="1:20">
      <c r="A189" s="417" t="s">
        <v>287</v>
      </c>
      <c r="B189" s="417"/>
      <c r="C189" s="417"/>
      <c r="D189" s="417"/>
    </row>
    <row r="190" spans="1:20">
      <c r="A190" s="417" t="s">
        <v>286</v>
      </c>
      <c r="B190" s="417"/>
      <c r="C190" s="417"/>
      <c r="D190" s="417"/>
    </row>
    <row r="191" spans="1:20">
      <c r="A191" s="417"/>
      <c r="B191" s="417"/>
      <c r="C191" s="417"/>
      <c r="D191" s="417"/>
    </row>
    <row r="192" spans="1:20" ht="13.5" thickBot="1">
      <c r="A192" s="418" t="s">
        <v>217</v>
      </c>
      <c r="B192" s="418"/>
      <c r="C192" s="418"/>
      <c r="D192" s="418"/>
      <c r="E192" s="125"/>
      <c r="F192" s="125"/>
      <c r="G192" s="125"/>
      <c r="H192" s="125"/>
      <c r="I192" s="125"/>
      <c r="J192" s="125"/>
      <c r="K192" s="125"/>
      <c r="L192" s="125"/>
      <c r="M192" s="415"/>
      <c r="N192" s="160"/>
    </row>
    <row r="193" spans="1:15">
      <c r="A193" s="423"/>
      <c r="B193" s="423"/>
      <c r="C193" s="423"/>
      <c r="D193" s="505" t="s">
        <v>197</v>
      </c>
      <c r="E193" s="505"/>
      <c r="F193" s="505"/>
      <c r="G193" s="121"/>
      <c r="H193" s="499" t="s">
        <v>202</v>
      </c>
      <c r="I193" s="499"/>
      <c r="J193" s="499"/>
      <c r="L193" s="499" t="s">
        <v>198</v>
      </c>
      <c r="M193" s="499"/>
      <c r="N193" s="499"/>
    </row>
    <row r="194" spans="1:15">
      <c r="A194" s="137"/>
      <c r="B194" s="137"/>
      <c r="C194" s="137"/>
      <c r="D194" s="504" t="s">
        <v>191</v>
      </c>
      <c r="E194" s="504"/>
      <c r="F194" s="504"/>
      <c r="G194" s="424"/>
      <c r="H194" s="504" t="s">
        <v>199</v>
      </c>
      <c r="I194" s="504"/>
      <c r="J194" s="504"/>
      <c r="L194" s="504" t="s">
        <v>191</v>
      </c>
      <c r="M194" s="504"/>
      <c r="N194" s="504"/>
    </row>
    <row r="195" spans="1:15">
      <c r="A195" s="137"/>
      <c r="B195" s="137"/>
      <c r="C195" s="137"/>
      <c r="D195" s="503" t="str">
        <f>F34</f>
        <v>September 30,</v>
      </c>
      <c r="E195" s="503"/>
      <c r="F195" s="503"/>
      <c r="G195" s="424"/>
      <c r="H195" s="503" t="str">
        <f>D195</f>
        <v>September 30,</v>
      </c>
      <c r="I195" s="503"/>
      <c r="J195" s="503"/>
      <c r="L195" s="503" t="str">
        <f>D195</f>
        <v>September 30,</v>
      </c>
      <c r="M195" s="503"/>
      <c r="N195" s="503"/>
    </row>
    <row r="196" spans="1:15">
      <c r="A196" s="136" t="s">
        <v>173</v>
      </c>
      <c r="B196" s="136"/>
      <c r="C196" s="131"/>
      <c r="D196" s="421">
        <v>2014</v>
      </c>
      <c r="F196" s="416">
        <v>2013</v>
      </c>
      <c r="G196" s="146"/>
      <c r="H196" s="421">
        <v>2014</v>
      </c>
      <c r="I196" s="137"/>
      <c r="J196" s="416">
        <v>2013</v>
      </c>
      <c r="K196" s="146"/>
      <c r="L196" s="421">
        <v>2014</v>
      </c>
      <c r="M196" s="137"/>
      <c r="N196" s="416">
        <v>2013</v>
      </c>
      <c r="O196" s="152" t="s">
        <v>0</v>
      </c>
    </row>
    <row r="197" spans="1:15">
      <c r="D197" s="422"/>
      <c r="H197" s="420"/>
      <c r="L197" s="420"/>
      <c r="M197" s="120"/>
      <c r="N197" s="120"/>
    </row>
    <row r="198" spans="1:15">
      <c r="A198" s="137" t="s">
        <v>192</v>
      </c>
      <c r="B198" s="137"/>
      <c r="C198" s="137"/>
      <c r="D198" s="329">
        <v>-2.6148693299999999</v>
      </c>
      <c r="E198" s="314"/>
      <c r="F198" s="314">
        <v>-1.3</v>
      </c>
      <c r="G198" s="314"/>
      <c r="H198" s="329">
        <v>-2.6148693299999999</v>
      </c>
      <c r="I198" s="314"/>
      <c r="J198" s="314">
        <v>-1.3</v>
      </c>
      <c r="K198" s="314"/>
      <c r="L198" s="329">
        <v>32.920232429999999</v>
      </c>
      <c r="M198" s="314"/>
      <c r="N198" s="314">
        <v>59.5</v>
      </c>
    </row>
    <row r="199" spans="1:15">
      <c r="A199" s="174" t="s">
        <v>193</v>
      </c>
      <c r="B199" s="174"/>
      <c r="C199" s="137"/>
      <c r="D199" s="323">
        <v>0.26170655000000026</v>
      </c>
      <c r="E199" s="314"/>
      <c r="F199" s="324">
        <v>4.0999999999999996</v>
      </c>
      <c r="G199" s="314"/>
      <c r="H199" s="323">
        <v>0.26170655000000026</v>
      </c>
      <c r="I199" s="314"/>
      <c r="J199" s="324">
        <v>4.0999999999999996</v>
      </c>
      <c r="K199" s="314"/>
      <c r="L199" s="323">
        <v>124.15718622231206</v>
      </c>
      <c r="M199" s="314"/>
      <c r="N199" s="324">
        <v>117.9</v>
      </c>
    </row>
    <row r="200" spans="1:15">
      <c r="A200" s="174" t="s">
        <v>200</v>
      </c>
      <c r="B200" s="174"/>
      <c r="C200" s="137"/>
      <c r="D200" s="425">
        <v>-2.3531627799999995</v>
      </c>
      <c r="E200" s="352"/>
      <c r="F200" s="341">
        <f>SUM(F198:F199)</f>
        <v>2.8</v>
      </c>
      <c r="G200" s="352"/>
      <c r="H200" s="425">
        <v>-2.3531627799999995</v>
      </c>
      <c r="I200" s="352"/>
      <c r="J200" s="341">
        <f>SUM(J198:J199)</f>
        <v>2.8</v>
      </c>
      <c r="K200" s="352"/>
      <c r="L200" s="425">
        <v>157.07741865231208</v>
      </c>
      <c r="M200" s="352"/>
      <c r="N200" s="341">
        <f>SUM(N198:N199)</f>
        <v>177.4</v>
      </c>
    </row>
    <row r="201" spans="1:15">
      <c r="A201" s="137"/>
      <c r="B201" s="137"/>
      <c r="C201" s="137"/>
      <c r="D201" s="329"/>
      <c r="E201" s="314"/>
      <c r="F201" s="314"/>
      <c r="G201" s="314"/>
      <c r="H201" s="329"/>
      <c r="I201" s="314"/>
      <c r="J201" s="314"/>
      <c r="K201" s="314"/>
      <c r="L201" s="329"/>
      <c r="M201" s="314"/>
      <c r="N201" s="314"/>
    </row>
    <row r="202" spans="1:15" hidden="1">
      <c r="A202" s="137" t="s">
        <v>194</v>
      </c>
      <c r="B202" s="137"/>
      <c r="C202" s="137"/>
      <c r="D202" s="325">
        <v>0</v>
      </c>
      <c r="E202" s="326"/>
      <c r="F202" s="326">
        <v>0</v>
      </c>
      <c r="G202" s="326"/>
      <c r="H202" s="325">
        <v>0</v>
      </c>
      <c r="I202" s="326"/>
      <c r="J202" s="326">
        <v>0</v>
      </c>
      <c r="K202" s="326"/>
      <c r="L202" s="325">
        <v>0</v>
      </c>
      <c r="M202" s="326"/>
      <c r="N202" s="326">
        <v>0</v>
      </c>
    </row>
    <row r="203" spans="1:15" customFormat="1">
      <c r="A203" s="137" t="s">
        <v>210</v>
      </c>
      <c r="B203" s="137"/>
      <c r="C203" s="137"/>
      <c r="D203" s="323">
        <v>-1.8321273300000001</v>
      </c>
      <c r="E203" s="314"/>
      <c r="F203" s="324">
        <v>-10.6</v>
      </c>
      <c r="G203" s="314"/>
      <c r="H203" s="323">
        <v>-1.8321273300000001</v>
      </c>
      <c r="I203" s="314"/>
      <c r="J203" s="324">
        <v>-10.6</v>
      </c>
      <c r="K203" s="314"/>
      <c r="L203" s="323">
        <v>200</v>
      </c>
      <c r="M203" s="314"/>
      <c r="N203" s="324">
        <v>300</v>
      </c>
    </row>
    <row r="204" spans="1:15">
      <c r="A204" s="159" t="s">
        <v>218</v>
      </c>
      <c r="B204" s="159"/>
      <c r="C204" s="132"/>
      <c r="D204" s="425">
        <v>-1.8321273300000001</v>
      </c>
      <c r="E204" s="314"/>
      <c r="F204" s="341">
        <f>SUM(F202:F203)</f>
        <v>-10.6</v>
      </c>
      <c r="G204" s="314"/>
      <c r="H204" s="425">
        <v>-1.8321273300000001</v>
      </c>
      <c r="I204" s="314"/>
      <c r="J204" s="341">
        <f>SUM(J202:J203)</f>
        <v>-10.6</v>
      </c>
      <c r="K204" s="314"/>
      <c r="L204" s="425">
        <v>200</v>
      </c>
      <c r="M204" s="314"/>
      <c r="N204" s="341">
        <f>SUM(N202:N203)</f>
        <v>300</v>
      </c>
    </row>
    <row r="205" spans="1:15">
      <c r="A205" s="137"/>
      <c r="B205" s="137"/>
      <c r="C205" s="137"/>
      <c r="D205" s="329"/>
      <c r="E205" s="314"/>
      <c r="F205" s="314"/>
      <c r="G205" s="314"/>
      <c r="H205" s="329"/>
      <c r="I205" s="314"/>
      <c r="J205" s="314"/>
      <c r="K205" s="314"/>
      <c r="L205" s="326"/>
      <c r="M205" s="326"/>
      <c r="N205" s="326"/>
    </row>
    <row r="206" spans="1:15">
      <c r="A206" s="137" t="s">
        <v>195</v>
      </c>
      <c r="B206" s="137"/>
      <c r="C206" s="137"/>
      <c r="D206" s="329">
        <v>594</v>
      </c>
      <c r="E206" s="314"/>
      <c r="F206" s="314">
        <v>512.5</v>
      </c>
      <c r="G206" s="314"/>
      <c r="H206" s="329">
        <v>612</v>
      </c>
      <c r="I206" s="314"/>
      <c r="J206" s="314">
        <v>559</v>
      </c>
      <c r="K206" s="314"/>
      <c r="L206" s="326"/>
      <c r="M206" s="326"/>
      <c r="N206" s="326"/>
    </row>
    <row r="207" spans="1:15">
      <c r="A207" s="137" t="s">
        <v>196</v>
      </c>
      <c r="B207" s="137"/>
      <c r="C207" s="137"/>
      <c r="D207" s="323">
        <v>641.20000000000005</v>
      </c>
      <c r="E207" s="314"/>
      <c r="F207" s="324">
        <v>527.79999999999995</v>
      </c>
      <c r="G207" s="314"/>
      <c r="H207" s="323">
        <v>628.76250000000005</v>
      </c>
      <c r="I207" s="314"/>
      <c r="J207" s="324">
        <v>519.6</v>
      </c>
      <c r="K207" s="314"/>
      <c r="L207" s="326"/>
      <c r="M207" s="326"/>
      <c r="N207" s="326"/>
    </row>
    <row r="208" spans="1:15">
      <c r="A208" s="159" t="s">
        <v>266</v>
      </c>
      <c r="B208" s="159"/>
      <c r="C208" s="132"/>
      <c r="D208" s="425">
        <v>1235.2</v>
      </c>
      <c r="E208" s="314"/>
      <c r="F208" s="341">
        <f>SUM(F206:F207)</f>
        <v>1040.3</v>
      </c>
      <c r="G208" s="314"/>
      <c r="H208" s="425">
        <v>1240.7625</v>
      </c>
      <c r="I208" s="314"/>
      <c r="J208" s="341">
        <f>SUM(J206:J207)</f>
        <v>1078.5999999999999</v>
      </c>
      <c r="K208" s="314"/>
      <c r="L208" s="326"/>
      <c r="M208" s="326"/>
      <c r="N208" s="326"/>
    </row>
    <row r="210" spans="1:20">
      <c r="A210" s="132" t="s">
        <v>277</v>
      </c>
      <c r="B210" s="132"/>
      <c r="C210" s="132"/>
      <c r="D210" s="132"/>
      <c r="E210" s="137"/>
      <c r="F210" s="166"/>
      <c r="G210" s="184"/>
      <c r="H210" s="166"/>
      <c r="I210" s="166"/>
      <c r="J210" s="166"/>
      <c r="K210" s="166"/>
      <c r="L210" s="166"/>
      <c r="M210" s="222"/>
      <c r="N210" s="139"/>
      <c r="O210" s="122"/>
    </row>
    <row r="211" spans="1:20" s="122" customFormat="1">
      <c r="A211" s="132" t="s">
        <v>276</v>
      </c>
      <c r="B211" s="132"/>
      <c r="C211" s="132"/>
      <c r="D211" s="132"/>
      <c r="E211" s="137"/>
      <c r="F211" s="166"/>
      <c r="G211" s="184"/>
      <c r="H211" s="166"/>
      <c r="I211" s="166"/>
      <c r="J211" s="166"/>
      <c r="K211" s="166"/>
      <c r="L211" s="166"/>
      <c r="M211" s="222"/>
      <c r="N211" s="139"/>
    </row>
    <row r="212" spans="1:20" s="122" customFormat="1">
      <c r="A212" s="132" t="s">
        <v>278</v>
      </c>
      <c r="B212"/>
      <c r="C212"/>
      <c r="D212"/>
      <c r="E212"/>
      <c r="F212"/>
      <c r="G212"/>
      <c r="H212"/>
      <c r="I212"/>
      <c r="J212"/>
      <c r="K212"/>
      <c r="L212"/>
      <c r="M212"/>
      <c r="N212"/>
      <c r="O212"/>
    </row>
    <row r="213" spans="1:20" s="122" customFormat="1">
      <c r="A213" s="132"/>
      <c r="B213"/>
      <c r="C213"/>
      <c r="D213"/>
      <c r="E213"/>
      <c r="F213"/>
      <c r="G213"/>
      <c r="H213"/>
      <c r="I213"/>
      <c r="J213"/>
      <c r="K213"/>
      <c r="L213"/>
      <c r="M213"/>
      <c r="N213"/>
      <c r="O213"/>
    </row>
    <row r="214" spans="1:20">
      <c r="A214"/>
      <c r="B214"/>
      <c r="C214"/>
      <c r="D214"/>
      <c r="E214"/>
      <c r="F214"/>
      <c r="G214"/>
      <c r="H214"/>
      <c r="I214"/>
      <c r="J214"/>
      <c r="K214"/>
      <c r="L214"/>
      <c r="M214"/>
      <c r="N214"/>
      <c r="O214"/>
    </row>
    <row r="215" spans="1:20" s="122" customFormat="1" ht="15">
      <c r="A215" s="189" t="s">
        <v>324</v>
      </c>
      <c r="B215" s="120"/>
      <c r="C215" s="120"/>
      <c r="D215" s="120"/>
      <c r="E215" s="161"/>
      <c r="F215" s="188"/>
      <c r="G215" s="188"/>
      <c r="H215" s="188"/>
      <c r="I215" s="188"/>
      <c r="J215" s="188"/>
      <c r="K215" s="186"/>
      <c r="L215" s="186"/>
      <c r="M215" s="186"/>
      <c r="N215" s="191"/>
      <c r="O215" s="186"/>
      <c r="P215" s="298"/>
      <c r="Q215" s="188"/>
      <c r="R215" s="188"/>
      <c r="S215" s="188"/>
      <c r="T215" s="167"/>
    </row>
    <row r="216" spans="1:20">
      <c r="A216" s="2" t="s">
        <v>283</v>
      </c>
    </row>
    <row r="217" spans="1:20">
      <c r="A217" s="120" t="s">
        <v>275</v>
      </c>
    </row>
    <row r="218" spans="1:20">
      <c r="A218" s="120" t="s">
        <v>284</v>
      </c>
    </row>
    <row r="221" spans="1:20" s="122" customFormat="1" ht="15">
      <c r="A221" s="189" t="s">
        <v>290</v>
      </c>
      <c r="B221" s="120"/>
      <c r="C221" s="120"/>
      <c r="D221" s="120"/>
      <c r="E221" s="161"/>
      <c r="F221" s="188"/>
      <c r="G221" s="188"/>
      <c r="H221" s="188"/>
      <c r="I221" s="188"/>
      <c r="J221" s="188"/>
      <c r="K221" s="186"/>
      <c r="L221" s="186"/>
      <c r="M221" s="186"/>
      <c r="N221" s="191"/>
      <c r="O221" s="186"/>
      <c r="P221" s="298"/>
      <c r="Q221" s="188"/>
      <c r="R221" s="188"/>
      <c r="S221" s="188"/>
      <c r="T221" s="167"/>
    </row>
    <row r="222" spans="1:20">
      <c r="A222" s="120" t="s">
        <v>291</v>
      </c>
    </row>
    <row r="223" spans="1:20">
      <c r="A223" s="120" t="s">
        <v>295</v>
      </c>
    </row>
    <row r="224" spans="1:20">
      <c r="A224" s="120" t="s">
        <v>292</v>
      </c>
    </row>
    <row r="225" spans="1:1">
      <c r="A225" s="120" t="s">
        <v>294</v>
      </c>
    </row>
    <row r="226" spans="1:1">
      <c r="A226" s="120" t="s">
        <v>0</v>
      </c>
    </row>
    <row r="227" spans="1:1">
      <c r="A227" s="120" t="s">
        <v>293</v>
      </c>
    </row>
  </sheetData>
  <mergeCells count="41">
    <mergeCell ref="F86:H86"/>
    <mergeCell ref="A1:N1"/>
    <mergeCell ref="A2:N2"/>
    <mergeCell ref="F76:H76"/>
    <mergeCell ref="F33:H33"/>
    <mergeCell ref="F34:H34"/>
    <mergeCell ref="F48:H48"/>
    <mergeCell ref="F75:H75"/>
    <mergeCell ref="F49:H49"/>
    <mergeCell ref="J33:L33"/>
    <mergeCell ref="J34:L34"/>
    <mergeCell ref="J48:L48"/>
    <mergeCell ref="J49:L49"/>
    <mergeCell ref="J75:L75"/>
    <mergeCell ref="J76:L76"/>
    <mergeCell ref="J86:L86"/>
    <mergeCell ref="F87:H87"/>
    <mergeCell ref="F110:H110"/>
    <mergeCell ref="D193:F193"/>
    <mergeCell ref="H193:J193"/>
    <mergeCell ref="L193:N193"/>
    <mergeCell ref="F138:H138"/>
    <mergeCell ref="F155:H155"/>
    <mergeCell ref="F172:H172"/>
    <mergeCell ref="F154:H154"/>
    <mergeCell ref="F111:H111"/>
    <mergeCell ref="F122:H122"/>
    <mergeCell ref="F123:H123"/>
    <mergeCell ref="J87:L87"/>
    <mergeCell ref="J110:L110"/>
    <mergeCell ref="J111:L111"/>
    <mergeCell ref="J122:L122"/>
    <mergeCell ref="J123:L123"/>
    <mergeCell ref="J154:L154"/>
    <mergeCell ref="J155:L155"/>
    <mergeCell ref="D195:F195"/>
    <mergeCell ref="H195:J195"/>
    <mergeCell ref="L195:N195"/>
    <mergeCell ref="D194:F194"/>
    <mergeCell ref="H194:J194"/>
    <mergeCell ref="L194:N194"/>
  </mergeCells>
  <printOptions horizontalCentered="1"/>
  <pageMargins left="0.5" right="0.25" top="0.39369999999999999" bottom="0.5" header="0.31496062992126" footer="0.23619999999999999"/>
  <pageSetup paperSize="9" scale="77" fitToHeight="3" orientation="portrait" r:id="rId1"/>
  <headerFooter alignWithMargins="0"/>
  <rowBreaks count="3" manualBreakCount="3">
    <brk id="71" max="13" man="1"/>
    <brk id="134" max="13" man="1"/>
    <brk id="212" max="1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p:Policy xmlns:p="office.server.policy" id="" local="true">
  <p:Name>PGS Document</p:Name>
  <p:Description/>
  <p:Statement/>
  <p:PolicyItems>
    <p:PolicyItem featureId="Microsoft.Office.RecordsManagement.PolicyFeatures.Expiration" staticId="0x0101001BA8192A63AC2947BE19EEE885D49368|-1260079117" UniqueId="d266f4f6-ada6-4c26-8d40-d1e18f822e71">
      <p:Name>Retention</p:Name>
      <p:Description>Automatic scheduling of content for processing, and performing a retention action on content that has reached its due date.</p:Description>
      <p:CustomData>
        <Schedules nextStageId="2">
          <Schedule type="Default">
            <stages>
              <data stageId="1" recur="true" offset="5" unit="days">
                <formula id="Microsoft.Office.RecordsManagement.PolicyFeatures.Expiration.Formula.BuiltIn">
                  <number>1</number>
                  <property>Created</property>
                  <propertyId>8c06beca-0777-48f7-91c7-6da68bc07b69</propertyId>
                  <period>days</period>
                </formula>
                <action type="workflow" id="d8ffd2b7-62dc-4028-8eeb-9075a085ed29"/>
              </data>
            </stages>
          </Schedule>
        </Schedules>
      </p:CustomData>
    </p:PolicyItem>
  </p:PolicyItems>
</p:Policy>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Earnings Release" ma:contentTypeID="0x0101001BA8192A63AC2947BE19EEE885D493680504011F007DC8F8EE87FC324A85C423F1663B9FE2" ma:contentTypeVersion="298" ma:contentTypeDescription="" ma:contentTypeScope="" ma:versionID="6b37ddcb1308dede1474fa06da514bba">
  <xsd:schema xmlns:xsd="http://www.w3.org/2001/XMLSchema" xmlns:xs="http://www.w3.org/2001/XMLSchema" xmlns:p="http://schemas.microsoft.com/office/2006/metadata/properties" xmlns:ns1="http://schemas.microsoft.com/sharepoint/v3" xmlns:ns2="908635bb-fe72-4d1d-8edd-59d05b062d3a" targetNamespace="http://schemas.microsoft.com/office/2006/metadata/properties" ma:root="true" ma:fieldsID="739bbcd12363c88f7f424c69b12d22dd" ns1:_="" ns2:_="">
    <xsd:import namespace="http://schemas.microsoft.com/sharepoint/v3"/>
    <xsd:import namespace="908635bb-fe72-4d1d-8edd-59d05b062d3a"/>
    <xsd:element name="properties">
      <xsd:complexType>
        <xsd:sequence>
          <xsd:element name="documentManagement">
            <xsd:complexType>
              <xsd:all>
                <xsd:element ref="ns2:Quarter" minOccurs="0"/>
                <xsd:element ref="ns2:Key_x0020_Control" minOccurs="0"/>
                <xsd:element ref="ns2:PBC_x0020_Reference" minOccurs="0"/>
                <xsd:element ref="ns2:BalanceSheetDescriptionNew" minOccurs="0"/>
                <xsd:element ref="ns2:BSAccountRangeNew" minOccurs="0"/>
                <xsd:element ref="ns2:BSCategoryNew" minOccurs="0"/>
                <xsd:element ref="ns2:BUNew" minOccurs="0"/>
                <xsd:element ref="ns2:ManagementGroupNew" minOccurs="0"/>
                <xsd:element ref="ns2:StatMotherNew" minOccurs="0"/>
                <xsd:element ref="ns2:StatutoryNew" minOccurs="0"/>
                <xsd:element ref="ns2:KeepDocument" minOccurs="0"/>
                <xsd:element ref="ns1:_dlc_ExpireDateSaved" minOccurs="0"/>
                <xsd:element ref="ns1:_dlc_ExpireDate"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19" nillable="true" ma:displayName="Original Expiration Date" ma:hidden="true" ma:internalName="_dlc_ExpireDateSaved" ma:readOnly="true">
      <xsd:simpleType>
        <xsd:restriction base="dms:DateTime"/>
      </xsd:simpleType>
    </xsd:element>
    <xsd:element name="_dlc_ExpireDate" ma:index="20" nillable="true" ma:displayName="Expiration Date" ma:description="" ma:hidden="true" ma:indexed="true" ma:internalName="_dlc_ExpireDate" ma:readOnly="true">
      <xsd:simpleType>
        <xsd:restriction base="dms:DateTime"/>
      </xsd:simpleType>
    </xsd:element>
    <xsd:element name="_dlc_Exempt" ma:index="21"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08635bb-fe72-4d1d-8edd-59d05b062d3a" elementFormDefault="qualified">
    <xsd:import namespace="http://schemas.microsoft.com/office/2006/documentManagement/types"/>
    <xsd:import namespace="http://schemas.microsoft.com/office/infopath/2007/PartnerControls"/>
    <xsd:element name="Quarter" ma:index="2" nillable="true" ma:displayName="Year-Quarter" ma:format="Dropdown" ma:internalName="Quarter">
      <xsd:simpleType>
        <xsd:restriction base="dms:Choice">
          <xsd:enumeration value="2014 Q4"/>
          <xsd:enumeration value="2014 Q3"/>
          <xsd:enumeration value="2014 Q2"/>
          <xsd:enumeration value="2014 Q1"/>
          <xsd:enumeration value="2013 Q4"/>
          <xsd:enumeration value="2013 Q3"/>
          <xsd:enumeration value="2013 Q2"/>
          <xsd:enumeration value="2013 Q1"/>
          <xsd:enumeration value="2012 Q4"/>
          <xsd:enumeration value="2012 Q3"/>
          <xsd:enumeration value="2012 Q2"/>
          <xsd:enumeration value="2012 Q1"/>
          <xsd:enumeration value="2011 Q4"/>
          <xsd:enumeration value="2011 Q3"/>
          <xsd:enumeration value="2011 Q2"/>
          <xsd:enumeration value="2011 Q1"/>
          <xsd:enumeration value="2010 Q4"/>
          <xsd:enumeration value="2010 Q3"/>
          <xsd:enumeration value="2010 Q2"/>
          <xsd:enumeration value="2010 Q1"/>
          <xsd:enumeration value="2009 Q4"/>
          <xsd:enumeration value="2009 Q3"/>
          <xsd:enumeration value="2009 Q2"/>
          <xsd:enumeration value="2009 Q1"/>
          <xsd:enumeration value="2008 Q4"/>
          <xsd:enumeration value="2008 Q3"/>
          <xsd:enumeration value="2008 Q2"/>
          <xsd:enumeration value="2008 Q1"/>
          <xsd:enumeration value="2007 Q4"/>
          <xsd:enumeration value="2007 Q3"/>
          <xsd:enumeration value="2007 Q2"/>
          <xsd:enumeration value="2007 Q1"/>
          <xsd:enumeration value="2006 Q4"/>
          <xsd:enumeration value="2006 Q3"/>
          <xsd:enumeration value="2006 Q2"/>
          <xsd:enumeration value="2006 Q1"/>
          <xsd:enumeration value="2005 Q4"/>
          <xsd:enumeration value="2005 Q3"/>
          <xsd:enumeration value="2005 Q2"/>
          <xsd:enumeration value="2005 Q1"/>
          <xsd:enumeration value="2004 Q4"/>
          <xsd:enumeration value="2004 Q3"/>
          <xsd:enumeration value="2004 Q2"/>
          <xsd:enumeration value="2004 Q1"/>
          <xsd:enumeration value="2003 Q4"/>
          <xsd:enumeration value="2003 Q3"/>
          <xsd:enumeration value="2003 Q2"/>
          <xsd:enumeration value="2003 Q1"/>
        </xsd:restriction>
      </xsd:simpleType>
    </xsd:element>
    <xsd:element name="Key_x0020_Control" ma:index="3" nillable="true" ma:displayName="Key Control" ma:default="(none)" ma:description="Fill in Key Control number if available for this document." ma:format="Dropdown" ma:internalName="Key_x0020_Control" ma:readOnly="false">
      <xsd:simpleType>
        <xsd:restriction base="dms:Choice">
          <xsd:enumeration value="(none)"/>
          <xsd:enumeration value="AP VAT-1"/>
          <xsd:enumeration value="AP VAT-2"/>
          <xsd:enumeration value="AP VAT-4"/>
          <xsd:enumeration value="AP VAT-5"/>
          <xsd:enumeration value="AP VAT-6"/>
          <xsd:enumeration value="AP VAT-7"/>
          <xsd:enumeration value="AP-01"/>
          <xsd:enumeration value="AP-02"/>
          <xsd:enumeration value="AP-03"/>
          <xsd:enumeration value="AP-04"/>
          <xsd:enumeration value="AP-05"/>
          <xsd:enumeration value="AP-06"/>
          <xsd:enumeration value="AP-GLR PRSpore-01"/>
          <xsd:enumeration value="AP-GLR-01"/>
          <xsd:enumeration value="AP-GLR-02"/>
          <xsd:enumeration value="AP-GLR-03"/>
          <xsd:enumeration value="AP-GLR-05"/>
          <xsd:enumeration value="AP-GLR-08"/>
          <xsd:enumeration value="AP-GLR-09"/>
          <xsd:enumeration value="AP-GLR-10"/>
          <xsd:enumeration value="AP-GLR-11"/>
          <xsd:enumeration value="AP-GLR-12"/>
          <xsd:enumeration value="AP-GLR-15"/>
          <xsd:enumeration value="AP-GLR-16"/>
          <xsd:enumeration value="AP-GLR-17"/>
          <xsd:enumeration value="AP-GLR-18"/>
          <xsd:enumeration value="AP-GLR-19"/>
          <xsd:enumeration value="AP-GLR-20"/>
          <xsd:enumeration value="AP-GLR-21"/>
          <xsd:enumeration value="AP-GLR-22"/>
          <xsd:enumeration value="AP-GLR-23"/>
          <xsd:enumeration value="AP-GLR-25"/>
          <xsd:enumeration value="AP-GLR-26"/>
          <xsd:enumeration value="AP-GLR-30"/>
          <xsd:enumeration value="AP-GLR-31"/>
          <xsd:enumeration value="AP-GLR-32"/>
          <xsd:enumeration value="AP-GLR-33"/>
          <xsd:enumeration value="AP-GLR-36"/>
          <xsd:enumeration value="AP-GLR-37"/>
          <xsd:enumeration value="Cash-01"/>
          <xsd:enumeration value="Cash-03"/>
          <xsd:enumeration value="Cash-04"/>
          <xsd:enumeration value="Cash-05"/>
          <xsd:enumeration value="Cash-06"/>
          <xsd:enumeration value="Cash-07"/>
          <xsd:enumeration value="Cash-08"/>
          <xsd:enumeration value="Cash-09"/>
          <xsd:enumeration value="Cash-10"/>
          <xsd:enumeration value="Cost-01"/>
          <xsd:enumeration value="Cost-06"/>
          <xsd:enumeration value="Cost-07"/>
          <xsd:enumeration value="Cost-08"/>
          <xsd:enumeration value="Cost-09"/>
          <xsd:enumeration value="Cost-10"/>
          <xsd:enumeration value="Cost-11"/>
          <xsd:enumeration value="Cost-12"/>
          <xsd:enumeration value="Cost-13"/>
          <xsd:enumeration value="Cost-15"/>
          <xsd:enumeration value="Cost-16"/>
          <xsd:enumeration value="Cost-17"/>
          <xsd:enumeration value="Cost-19"/>
          <xsd:enumeration value="Cost-21"/>
          <xsd:enumeration value="Cost-22"/>
          <xsd:enumeration value="Cost-23"/>
          <xsd:enumeration value="Cost-24"/>
          <xsd:enumeration value="Cost-25"/>
          <xsd:enumeration value="Cost-26"/>
          <xsd:enumeration value="Cost-27"/>
          <xsd:enumeration value="Cost-28"/>
          <xsd:enumeration value="Cost-29"/>
          <xsd:enumeration value="Cost-30"/>
          <xsd:enumeration value="DEV-01"/>
          <xsd:enumeration value="DEV-02"/>
          <xsd:enumeration value="EAME-GLR-01"/>
          <xsd:enumeration value="EAME-GLR-02"/>
          <xsd:enumeration value="EAME-GLR-03"/>
          <xsd:enumeration value="EAME-GLR-05"/>
          <xsd:enumeration value="EAME-GLR-08"/>
          <xsd:enumeration value="EAME-GLR-09"/>
          <xsd:enumeration value="EAME-GLR-10"/>
          <xsd:enumeration value="EAME-GLR-11"/>
          <xsd:enumeration value="EAME-GLR-12"/>
          <xsd:enumeration value="EAME-GLR-15"/>
          <xsd:enumeration value="EAME-GLR-16"/>
          <xsd:enumeration value="EAME-GLR-17"/>
          <xsd:enumeration value="EAME-GLR-18"/>
          <xsd:enumeration value="EAME-GLR-20"/>
          <xsd:enumeration value="EAME-GLR-21"/>
          <xsd:enumeration value="EAME-GLR-22"/>
          <xsd:enumeration value="EAME-GLR-23"/>
          <xsd:enumeration value="EAME-GLR-25"/>
          <xsd:enumeration value="EAME-GLR-26"/>
          <xsd:enumeration value="EAME-GLR-30"/>
          <xsd:enumeration value="EAME-GLR-31"/>
          <xsd:enumeration value="EAME-GLR-32"/>
          <xsd:enumeration value="EAME-GLR-36"/>
          <xsd:enumeration value="EAME-GLR-37"/>
          <xsd:enumeration value="EAME-UKVAT-01"/>
          <xsd:enumeration value="EAME-UKVAT-02"/>
          <xsd:enumeration value="EAME-UKVAT-03"/>
          <xsd:enumeration value="EAME-UKVAT-04"/>
          <xsd:enumeration value="EAME-UKVAT-05"/>
          <xsd:enumeration value="EAME-UKVAT-06"/>
          <xsd:enumeration value="ER-01"/>
          <xsd:enumeration value="ER-02"/>
          <xsd:enumeration value="ER-03"/>
          <xsd:enumeration value="ER-04"/>
          <xsd:enumeration value="ER-05"/>
          <xsd:enumeration value="FA-02"/>
          <xsd:enumeration value="FA-03"/>
          <xsd:enumeration value="FA-04"/>
          <xsd:enumeration value="FA-05"/>
          <xsd:enumeration value="FA-06"/>
          <xsd:enumeration value="FA-07"/>
          <xsd:enumeration value="FA-08"/>
          <xsd:enumeration value="FA-09"/>
          <xsd:enumeration value="FA-10"/>
          <xsd:enumeration value="FA-11"/>
          <xsd:enumeration value="FA-12"/>
          <xsd:enumeration value="FA-13"/>
          <xsd:enumeration value="FA-14"/>
          <xsd:enumeration value="FA-15"/>
          <xsd:enumeration value="FA-16"/>
          <xsd:enumeration value="FA-17"/>
          <xsd:enumeration value="FA-18"/>
          <xsd:enumeration value="GA-01"/>
          <xsd:enumeration value="GA-02"/>
          <xsd:enumeration value="GA-03"/>
          <xsd:enumeration value="GA-04"/>
          <xsd:enumeration value="GA-05"/>
          <xsd:enumeration value="GA-06"/>
          <xsd:enumeration value="GA-10"/>
          <xsd:enumeration value="GA-11"/>
          <xsd:enumeration value="GA-12"/>
          <xsd:enumeration value="GA-20"/>
          <xsd:enumeration value="GA-21"/>
          <xsd:enumeration value="GA-22"/>
          <xsd:enumeration value="GA-30"/>
          <xsd:enumeration value="GA-31"/>
          <xsd:enumeration value="GA-40"/>
          <xsd:enumeration value="GA-41"/>
          <xsd:enumeration value="GA-42"/>
          <xsd:enumeration value="GA-43"/>
          <xsd:enumeration value="GC-02"/>
          <xsd:enumeration value="GC-03"/>
          <xsd:enumeration value="GC-04"/>
          <xsd:enumeration value="GC-05"/>
          <xsd:enumeration value="GC-06"/>
          <xsd:enumeration value="GC-08"/>
          <xsd:enumeration value="GC-10"/>
          <xsd:enumeration value="GC-14"/>
          <xsd:enumeration value="GC-15"/>
          <xsd:enumeration value="GC-17"/>
          <xsd:enumeration value="GLR-07"/>
          <xsd:enumeration value="GLR-16"/>
          <xsd:enumeration value="GLR-34"/>
          <xsd:enumeration value="Hou-GLR-01"/>
          <xsd:enumeration value="Hou-GLR-02"/>
          <xsd:enumeration value="Hou-GLR-03"/>
          <xsd:enumeration value="Hou-GLR-05"/>
          <xsd:enumeration value="Hou-GLR-07"/>
          <xsd:enumeration value="Hou-GLR-08"/>
          <xsd:enumeration value="Hou-GLR-09"/>
          <xsd:enumeration value="Hou-GLR-10"/>
          <xsd:enumeration value="Hou-GLR-11"/>
          <xsd:enumeration value="Hou-GLR-12"/>
          <xsd:enumeration value="Hou-GLR-15"/>
          <xsd:enumeration value="Hou-GLR-16"/>
          <xsd:enumeration value="Hou-GLR-17"/>
          <xsd:enumeration value="Hou-GLR-18"/>
          <xsd:enumeration value="Hou-GLR-20"/>
          <xsd:enumeration value="Hou-GLR-21"/>
          <xsd:enumeration value="Hou-GLR-22"/>
          <xsd:enumeration value="Hou-GLR-23"/>
          <xsd:enumeration value="Hou-GLR-25"/>
          <xsd:enumeration value="Hou-GLR-26"/>
          <xsd:enumeration value="Hou-GLR-30"/>
          <xsd:enumeration value="Hou-GLR-31"/>
          <xsd:enumeration value="Hou-GLR-32"/>
          <xsd:enumeration value="Hou-GLR-33"/>
          <xsd:enumeration value="Hou-GLR-36"/>
          <xsd:enumeration value="Hou-GLR-37"/>
          <xsd:enumeration value="IA-01"/>
          <xsd:enumeration value="IA-02"/>
          <xsd:enumeration value="IA-03"/>
          <xsd:enumeration value="IA-04"/>
          <xsd:enumeration value="IA-05"/>
          <xsd:enumeration value="IA-06"/>
          <xsd:enumeration value="IA-07"/>
          <xsd:enumeration value="IA-08"/>
          <xsd:enumeration value="IA-09"/>
          <xsd:enumeration value="IA-10"/>
          <xsd:enumeration value="IA-10"/>
          <xsd:enumeration value="IA-13"/>
          <xsd:enumeration value="IA-15"/>
          <xsd:enumeration value="IA-16"/>
          <xsd:enumeration value="IA-17"/>
          <xsd:enumeration value="IA-19"/>
          <xsd:enumeration value="INV-01"/>
          <xsd:enumeration value="INV-02"/>
          <xsd:enumeration value="INV-03"/>
          <xsd:enumeration value="INV-04"/>
          <xsd:enumeration value="INV-05"/>
          <xsd:enumeration value="INV-06"/>
          <xsd:enumeration value="INV-07"/>
          <xsd:enumeration value="INV-08"/>
          <xsd:enumeration value="MC-01"/>
          <xsd:enumeration value="MC-03"/>
          <xsd:enumeration value="MC-04"/>
          <xsd:enumeration value="MC-05"/>
          <xsd:enumeration value="MC-06"/>
          <xsd:enumeration value="MC-08"/>
          <xsd:enumeration value="MC-09"/>
          <xsd:enumeration value="MC-10"/>
          <xsd:enumeration value="MC-11"/>
          <xsd:enumeration value="MC-12"/>
          <xsd:enumeration value="MC-13"/>
          <xsd:enumeration value="MC-14"/>
          <xsd:enumeration value="MC-15"/>
          <xsd:enumeration value="MC-16"/>
          <xsd:enumeration value="MC-17"/>
          <xsd:enumeration value="MC-18"/>
          <xsd:enumeration value="MC-19"/>
          <xsd:enumeration value="MC-22"/>
          <xsd:enumeration value="MC-23"/>
          <xsd:enumeration value="MC-25"/>
          <xsd:enumeration value="MC-26"/>
          <xsd:enumeration value="MC-27"/>
          <xsd:enumeration value="MC-29"/>
          <xsd:enumeration value="MC-31"/>
          <xsd:enumeration value="PA-01"/>
          <xsd:enumeration value="PA-02"/>
          <xsd:enumeration value="PA-03"/>
          <xsd:enumeration value="Rev-01"/>
          <xsd:enumeration value="Rev-02"/>
          <xsd:enumeration value="Rev-03"/>
          <xsd:enumeration value="Rev-04"/>
          <xsd:enumeration value="Rev-05"/>
          <xsd:enumeration value="Rev-06"/>
          <xsd:enumeration value="Rev-07"/>
          <xsd:enumeration value="Rev-08"/>
          <xsd:enumeration value="Rev-09"/>
          <xsd:enumeration value="Rev-10"/>
          <xsd:enumeration value="Rev-11"/>
          <xsd:enumeration value="Rev-12"/>
          <xsd:enumeration value="Rev-13"/>
          <xsd:enumeration value="Rev-14"/>
          <xsd:enumeration value="Rev-15"/>
          <xsd:enumeration value="Rev-16"/>
          <xsd:enumeration value="Rev-17"/>
          <xsd:enumeration value="Rev-18"/>
          <xsd:enumeration value="Rev-19"/>
          <xsd:enumeration value="Rev-20"/>
          <xsd:enumeration value="Rev-21"/>
          <xsd:enumeration value="Rev-22"/>
          <xsd:enumeration value="Rev-24"/>
          <xsd:enumeration value="Rev-25"/>
          <xsd:enumeration value="ST-01"/>
          <xsd:enumeration value="ST-02"/>
          <xsd:enumeration value="ST-03"/>
          <xsd:enumeration value="Tax Acc-01"/>
          <xsd:enumeration value="Tax Acc-02"/>
          <xsd:enumeration value="Tax Acc-03"/>
          <xsd:enumeration value="Tax Acc-04"/>
          <xsd:enumeration value="Tax Acc-05"/>
          <xsd:enumeration value="Tech-01"/>
          <xsd:enumeration value="Tech-02"/>
          <xsd:enumeration value="Tech-03"/>
          <xsd:enumeration value="Tech-04"/>
          <xsd:enumeration value="Tech-16"/>
          <xsd:enumeration value="Tech-18"/>
        </xsd:restriction>
      </xsd:simpleType>
    </xsd:element>
    <xsd:element name="PBC_x0020_Reference" ma:index="4" nillable="true" ma:displayName="PBC Reference" ma:internalName="PBC_x0020_Reference">
      <xsd:simpleType>
        <xsd:restriction base="dms:Text">
          <xsd:maxLength value="255"/>
        </xsd:restriction>
      </xsd:simpleType>
    </xsd:element>
    <xsd:element name="BalanceSheetDescriptionNew" ma:index="11" nillable="true" ma:displayName="-Balance Sheet Description" ma:hidden="true" ma:internalName="BalanceSheetDescriptionNew" ma:readOnly="false">
      <xsd:simpleType>
        <xsd:restriction base="dms:Note"/>
      </xsd:simpleType>
    </xsd:element>
    <xsd:element name="BSAccountRangeNew" ma:index="12" nillable="true" ma:displayName="-BS Account Range" ma:hidden="true" ma:internalName="BSAccountRangeNew" ma:readOnly="false">
      <xsd:simpleType>
        <xsd:restriction base="dms:Note"/>
      </xsd:simpleType>
    </xsd:element>
    <xsd:element name="BSCategoryNew" ma:index="13" nillable="true" ma:displayName="-BS Category" ma:hidden="true" ma:internalName="BSCategoryNew" ma:readOnly="false">
      <xsd:simpleType>
        <xsd:restriction base="dms:Note"/>
      </xsd:simpleType>
    </xsd:element>
    <xsd:element name="BUNew" ma:index="14" nillable="true" ma:displayName="-BU" ma:list="{8bcd3606-9511-45c6-b184-b10b7edecd07}" ma:internalName="BUNew" ma:readOnly="false" ma:showField="Title" ma:web="908635bb-fe72-4d1d-8edd-59d05b062d3a" ma:requiredMultiChoice="true">
      <xsd:complexType>
        <xsd:complexContent>
          <xsd:extension base="dms:MultiChoiceLookup">
            <xsd:sequence>
              <xsd:element name="Value" type="dms:Lookup" maxOccurs="unbounded" minOccurs="0" nillable="true"/>
            </xsd:sequence>
          </xsd:extension>
        </xsd:complexContent>
      </xsd:complexType>
    </xsd:element>
    <xsd:element name="ManagementGroupNew" ma:index="15" nillable="true" ma:displayName="-Management Group" ma:hidden="true" ma:internalName="ManagementGroupNew" ma:readOnly="false">
      <xsd:simpleType>
        <xsd:restriction base="dms:Note"/>
      </xsd:simpleType>
    </xsd:element>
    <xsd:element name="StatMotherNew" ma:index="16" nillable="true" ma:displayName="-StatMother" ma:hidden="true" ma:internalName="StatMotherNew" ma:readOnly="false">
      <xsd:simpleType>
        <xsd:restriction base="dms:Note"/>
      </xsd:simpleType>
    </xsd:element>
    <xsd:element name="StatutoryNew" ma:index="17" nillable="true" ma:displayName="-Statutory" ma:hidden="true" ma:internalName="StatutoryNew" ma:readOnly="false">
      <xsd:simpleType>
        <xsd:restriction base="dms:Note"/>
      </xsd:simpleType>
    </xsd:element>
    <xsd:element name="KeepDocument" ma:index="18" nillable="true" ma:displayName="Keep Document" ma:description="When this field is 'Yes', this document will be moved to http://sponline.onshore.pgs.com/bu/faro/keepdocuments" ma:format="Dropdown" ma:hidden="true" ma:internalName="KeepDocument" ma:readOnly="false">
      <xsd:simpleType>
        <xsd:restriction base="dms:Choice">
          <xsd:enumeration value="Y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17/10/2013 06:27:43</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17/10/2013 06:27:43</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17/10/2013 06:27:43</Data>
    <Filter/>
  </Receiver>
  <Receiver>
    <Name>Nintex conditional workflow start</Name>
    <Synchronization>Synchronous</Synchronization>
    <Type>10004</Type>
    <SequenceNumber>50000</SequenceNumber>
    <Assembly>Nintex.Workflow, Version=1.0.0.0, Culture=neutral, PublicKeyToken=913f6bae0ca5ae12</Assembly>
    <Class>Nintex.Workflow.ConditionalWorkflowStartReceiver</Class>
    <Data>17/10/2013 06:27:43</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spe:Receivers>
</file>

<file path=customXml/item6.xml><?xml version="1.0" encoding="utf-8"?>
<p:properties xmlns:p="http://schemas.microsoft.com/office/2006/metadata/properties" xmlns:xsi="http://www.w3.org/2001/XMLSchema-instance">
  <documentManagement>
    <PBC_x0020_Reference xmlns="908635bb-fe72-4d1d-8edd-59d05b062d3a" xsi:nil="true"/>
    <Quarter xmlns="908635bb-fe72-4d1d-8edd-59d05b062d3a">2014 Q3</Quarter>
    <Key_x0020_Control xmlns="908635bb-fe72-4d1d-8edd-59d05b062d3a">ER-04</Key_x0020_Control>
    <BSAccountRangeNew xmlns="908635bb-fe72-4d1d-8edd-59d05b062d3a" xsi:nil="true"/>
    <BalanceSheetDescriptionNew xmlns="908635bb-fe72-4d1d-8edd-59d05b062d3a" xsi:nil="true"/>
    <BSCategoryNew xmlns="908635bb-fe72-4d1d-8edd-59d05b062d3a" xsi:nil="true"/>
    <StatMotherNew xmlns="908635bb-fe72-4d1d-8edd-59d05b062d3a">NA</StatMotherNew>
    <ManagementGroupNew xmlns="908635bb-fe72-4d1d-8edd-59d05b062d3a">PGS Group</ManagementGroupNew>
    <StatutoryNew xmlns="908635bb-fe72-4d1d-8edd-59d05b062d3a">PGS</StatutoryNew>
    <BUNew xmlns="908635bb-fe72-4d1d-8edd-59d05b062d3a">
      <Value>575</Value>
    </BUNew>
    <KeepDocument xmlns="908635bb-fe72-4d1d-8edd-59d05b062d3a" xsi:nil="true"/>
    <_dlc_ExpireDateSaved xmlns="http://schemas.microsoft.com/sharepoint/v3" xsi:nil="true"/>
    <_dlc_ExpireDate xmlns="http://schemas.microsoft.com/sharepoint/v3">2014-10-23T21:21:31+00:00</_dlc_ExpireDate>
  </documentManagement>
</p:properties>
</file>

<file path=customXml/itemProps1.xml><?xml version="1.0" encoding="utf-8"?>
<ds:datastoreItem xmlns:ds="http://schemas.openxmlformats.org/officeDocument/2006/customXml" ds:itemID="{1114D6BB-6B1C-4877-9323-16833E72F024}">
  <ds:schemaRefs>
    <ds:schemaRef ds:uri="office.server.policy"/>
  </ds:schemaRefs>
</ds:datastoreItem>
</file>

<file path=customXml/itemProps2.xml><?xml version="1.0" encoding="utf-8"?>
<ds:datastoreItem xmlns:ds="http://schemas.openxmlformats.org/officeDocument/2006/customXml" ds:itemID="{CB21E3A6-705E-4310-A27C-38A0D79F4CBC}">
  <ds:schemaRefs>
    <ds:schemaRef ds:uri="http://schemas.microsoft.com/sharepoint/v3/contenttype/forms"/>
  </ds:schemaRefs>
</ds:datastoreItem>
</file>

<file path=customXml/itemProps3.xml><?xml version="1.0" encoding="utf-8"?>
<ds:datastoreItem xmlns:ds="http://schemas.openxmlformats.org/officeDocument/2006/customXml" ds:itemID="{07D61D80-790F-4CBC-A8F3-BDA96093E396}">
  <ds:schemaRefs>
    <ds:schemaRef ds:uri="http://schemas.microsoft.com/office/2006/metadata/longProperties"/>
  </ds:schemaRefs>
</ds:datastoreItem>
</file>

<file path=customXml/itemProps4.xml><?xml version="1.0" encoding="utf-8"?>
<ds:datastoreItem xmlns:ds="http://schemas.openxmlformats.org/officeDocument/2006/customXml" ds:itemID="{D7DB8620-3F7B-4673-A2FA-77AA77493F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08635bb-fe72-4d1d-8edd-59d05b062d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7F161BDF-2EFE-4F29-8874-D7FA48368835}">
  <ds:schemaRefs>
    <ds:schemaRef ds:uri="http://schemas.microsoft.com/sharepoint/events"/>
  </ds:schemaRefs>
</ds:datastoreItem>
</file>

<file path=customXml/itemProps6.xml><?xml version="1.0" encoding="utf-8"?>
<ds:datastoreItem xmlns:ds="http://schemas.openxmlformats.org/officeDocument/2006/customXml" ds:itemID="{9D45D089-5F7E-4BD1-810E-21FFCF820613}">
  <ds:schemaRefs>
    <ds:schemaRef ds:uri="http://purl.org/dc/dcmitype/"/>
    <ds:schemaRef ds:uri="http://purl.org/dc/elements/1.1/"/>
    <ds:schemaRef ds:uri="http://schemas.openxmlformats.org/package/2006/metadata/core-properties"/>
    <ds:schemaRef ds:uri="908635bb-fe72-4d1d-8edd-59d05b062d3a"/>
    <ds:schemaRef ds:uri="http://schemas.microsoft.com/sharepoint/v3"/>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IS</vt:lpstr>
      <vt:lpstr>OCI &amp; BS</vt:lpstr>
      <vt:lpstr>Equity</vt:lpstr>
      <vt:lpstr>CF</vt:lpstr>
      <vt:lpstr>Notes</vt:lpstr>
      <vt:lpstr>CF!Print_Area</vt:lpstr>
      <vt:lpstr>Equity!Print_Area</vt:lpstr>
      <vt:lpstr>IS!Print_Area</vt:lpstr>
      <vt:lpstr>Notes!Print_Area</vt:lpstr>
      <vt:lpstr>'OCI &amp; BS'!Print_Area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Vidar Gulliksen</dc:creator>
  <cp:lastModifiedBy>Bard Stenberg</cp:lastModifiedBy>
  <cp:lastPrinted>2014-10-22T14:32:18Z</cp:lastPrinted>
  <dcterms:created xsi:type="dcterms:W3CDTF">1997-04-22T19:06:36Z</dcterms:created>
  <dcterms:modified xsi:type="dcterms:W3CDTF">2014-10-22T14:41:08Z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ne">
    <vt:lpwstr>1</vt:lpwstr>
  </property>
  <property fmtid="{D5CDD505-2E9C-101B-9397-08002B2CF9AE}" pid="3" name="ContentType">
    <vt:lpwstr>Document</vt:lpwstr>
  </property>
  <property fmtid="{D5CDD505-2E9C-101B-9397-08002B2CF9AE}" pid="4" name="Copy document to Quarterly Reporting Q4 2009">
    <vt:lpwstr>1</vt:lpwstr>
  </property>
  <property fmtid="{D5CDD505-2E9C-101B-9397-08002B2CF9AE}" pid="5" name="ContentTypeId">
    <vt:lpwstr>0x0101001BA8192A63AC2947BE19EEE885D493680504011F007DC8F8EE87FC324A85C423F1663B9FE2</vt:lpwstr>
  </property>
  <property fmtid="{D5CDD505-2E9C-101B-9397-08002B2CF9AE}" pid="6" name="Approved by">
    <vt:lpwstr>Hilde Fauske453</vt:lpwstr>
  </property>
  <property fmtid="{D5CDD505-2E9C-101B-9397-08002B2CF9AE}" pid="7" name="Status">
    <vt:lpwstr>Completed September 2010</vt:lpwstr>
  </property>
  <property fmtid="{D5CDD505-2E9C-101B-9397-08002B2CF9AE}" pid="8" name="Send a copy to Q1 2010">
    <vt:lpwstr>false</vt:lpwstr>
  </property>
  <property fmtid="{D5CDD505-2E9C-101B-9397-08002B2CF9AE}" pid="9" name="Send a copy to Q2 2010">
    <vt:lpwstr>false</vt:lpwstr>
  </property>
  <property fmtid="{D5CDD505-2E9C-101B-9397-08002B2CF9AE}" pid="10" name="Archived">
    <vt:filetime>2011-05-05T05:10:58Z</vt:filetime>
  </property>
  <property fmtid="{D5CDD505-2E9C-101B-9397-08002B2CF9AE}" pid="11" name="ArchivedBy">
    <vt:lpwstr>263</vt:lpwstr>
  </property>
  <property fmtid="{D5CDD505-2E9C-101B-9397-08002B2CF9AE}" pid="12" name="ManGroupCodePeopleSoft">
    <vt:lpwstr>532</vt:lpwstr>
  </property>
  <property fmtid="{D5CDD505-2E9C-101B-9397-08002B2CF9AE}" pid="13" name="Supporting document">
    <vt:lpwstr>No</vt:lpwstr>
  </property>
  <property fmtid="{D5CDD505-2E9C-101B-9397-08002B2CF9AE}" pid="14" name="ArchiveStatus">
    <vt:lpwstr/>
  </property>
  <property fmtid="{D5CDD505-2E9C-101B-9397-08002B2CF9AE}" pid="15" name="ContetTypeOrginal">
    <vt:lpwstr>Earnings Release</vt:lpwstr>
  </property>
  <property fmtid="{D5CDD505-2E9C-101B-9397-08002B2CF9AE}" pid="16" name="CreatedByInFARO">
    <vt:lpwstr>Camilla Skyseth Hem</vt:lpwstr>
  </property>
  <property fmtid="{D5CDD505-2E9C-101B-9397-08002B2CF9AE}" pid="17" name="SiteNameForDocument">
    <vt:lpwstr>Consolidation and External Reporting</vt:lpwstr>
  </property>
  <property fmtid="{D5CDD505-2E9C-101B-9397-08002B2CF9AE}" pid="18" name="WorkflowCreationPath">
    <vt:lpwstr>9ddecae9-647e-4647-8894-551073beb87c,6;9ddecae9-647e-4647-8894-551073beb87c,6;9ddecae9-647e-4647-8894-551073beb87c,6;9ddecae9-647e-4647-8894-551073beb87c,6;9ddecae9-647e-4647-8894-551073beb87c,6;23bd39fb-4e40-4d39-abb4-3b289b444fd2,2;23bd39fb-4e40-4d39-ab</vt:lpwstr>
  </property>
  <property fmtid="{D5CDD505-2E9C-101B-9397-08002B2CF9AE}" pid="19" name="ApprovedByInFARO">
    <vt:lpwstr>Vidar.Hasund@pgs.com</vt:lpwstr>
  </property>
  <property fmtid="{D5CDD505-2E9C-101B-9397-08002B2CF9AE}" pid="20" name="_dlc_policyId">
    <vt:lpwstr>0x0101001BA8192A63AC2947BE19EEE885D49368|-1260079117</vt:lpwstr>
  </property>
  <property fmtid="{D5CDD505-2E9C-101B-9397-08002B2CF9AE}" pid="21" name="ItemRetentionFormula">
    <vt:lpwstr>&lt;formula offset="5" unit="days" /&gt;</vt:lpwstr>
  </property>
  <property fmtid="{D5CDD505-2E9C-101B-9397-08002B2CF9AE}" pid="22" name="CopyOfBU">
    <vt:lpwstr>575;#Consol</vt:lpwstr>
  </property>
  <property fmtid="{D5CDD505-2E9C-101B-9397-08002B2CF9AE}" pid="23" name="_dlc_LastRun">
    <vt:lpwstr>10/18/2014 23:21:31</vt:lpwstr>
  </property>
  <property fmtid="{D5CDD505-2E9C-101B-9397-08002B2CF9AE}" pid="24" name="BUTxt">
    <vt:lpwstr>Consol</vt:lpwstr>
  </property>
  <property fmtid="{D5CDD505-2E9C-101B-9397-08002B2CF9AE}" pid="25" name="AccountNumberTxt">
    <vt:lpwstr/>
  </property>
  <property fmtid="{D5CDD505-2E9C-101B-9397-08002B2CF9AE}" pid="26" name="WorkflowChangePath">
    <vt:lpwstr>f2c5fd41-cb11-41d6-8dab-aa88d6afa477,248;f2c5fd41-cb11-41d6-8dab-aa88d6afa477,248;f2c5fd41-cb11-41d6-8dab-aa88d6afa477,248;f2c5fd41-cb11-41d6-8dab-aa88d6afa477,248;f2c5fd41-cb11-41d6-8dab-aa88d6afa477,248;f2c5fd41-cb11-41d6-8dab-aa88d6afa477,248;f2c5fd41-</vt:lpwstr>
  </property>
  <property fmtid="{D5CDD505-2E9C-101B-9397-08002B2CF9AE}" pid="27" name="_dlc_ItemStageId">
    <vt:lpwstr>1</vt:lpwstr>
  </property>
</Properties>
</file>