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28" i="1" l="1"/>
  <c r="H228" i="1"/>
  <c r="F228" i="1"/>
  <c r="D228" i="1"/>
  <c r="N224" i="1"/>
  <c r="L224" i="1"/>
  <c r="J224" i="1"/>
  <c r="H224" i="1"/>
  <c r="F224" i="1"/>
  <c r="D224" i="1"/>
  <c r="N220" i="1"/>
  <c r="L220" i="1"/>
  <c r="J220" i="1"/>
  <c r="H220" i="1"/>
  <c r="F220" i="1"/>
  <c r="D220" i="1"/>
  <c r="H202" i="1"/>
  <c r="H203" i="1" s="1"/>
  <c r="F203" i="1"/>
  <c r="H195" i="1"/>
  <c r="F195" i="1"/>
  <c r="L183" i="1"/>
  <c r="J183" i="1"/>
  <c r="H183" i="1"/>
  <c r="L182" i="1"/>
  <c r="J182" i="1"/>
  <c r="H182" i="1"/>
  <c r="F182" i="1"/>
  <c r="L180" i="1"/>
  <c r="J180" i="1"/>
  <c r="H180" i="1"/>
  <c r="F180" i="1"/>
  <c r="L179" i="1"/>
  <c r="J179" i="1"/>
  <c r="H179" i="1"/>
  <c r="F179" i="1"/>
  <c r="L177" i="1"/>
  <c r="J177" i="1"/>
  <c r="H177" i="1"/>
  <c r="F177" i="1"/>
  <c r="J175" i="1"/>
  <c r="F170" i="1"/>
  <c r="F169" i="1"/>
  <c r="F171" i="1" s="1"/>
  <c r="H167" i="1"/>
  <c r="H169" i="1" s="1"/>
  <c r="H171" i="1" s="1"/>
  <c r="L153" i="1"/>
  <c r="L154" i="1" s="1"/>
  <c r="J153" i="1"/>
  <c r="J154" i="1" s="1"/>
  <c r="H153" i="1"/>
  <c r="H154" i="1" s="1"/>
  <c r="F153" i="1"/>
  <c r="F154" i="1" s="1"/>
  <c r="J146" i="1"/>
  <c r="J143" i="1"/>
  <c r="J142" i="1"/>
  <c r="L137" i="1"/>
  <c r="J137" i="1"/>
  <c r="H137" i="1"/>
  <c r="F137" i="1"/>
  <c r="H134" i="1"/>
  <c r="J130" i="1"/>
  <c r="J114" i="1"/>
  <c r="J184" i="1" s="1"/>
  <c r="F114" i="1"/>
  <c r="F184" i="1" s="1"/>
  <c r="J113" i="1"/>
  <c r="H113" i="1"/>
  <c r="L112" i="1"/>
  <c r="L113" i="1" s="1"/>
  <c r="F112" i="1"/>
  <c r="F183" i="1" s="1"/>
  <c r="H110" i="1"/>
  <c r="F110" i="1"/>
  <c r="L108" i="1"/>
  <c r="J108" i="1"/>
  <c r="H108" i="1"/>
  <c r="F108" i="1"/>
  <c r="J106" i="1"/>
  <c r="L101" i="1"/>
  <c r="J101" i="1"/>
  <c r="H101" i="1"/>
  <c r="F101" i="1"/>
  <c r="L97" i="1"/>
  <c r="J97" i="1"/>
  <c r="H97" i="1"/>
  <c r="F97" i="1"/>
  <c r="J95" i="1"/>
  <c r="L88" i="1"/>
  <c r="L114" i="1" s="1"/>
  <c r="L184" i="1" s="1"/>
  <c r="J88" i="1"/>
  <c r="H88" i="1"/>
  <c r="H114" i="1" s="1"/>
  <c r="H184" i="1" s="1"/>
  <c r="F88" i="1"/>
  <c r="L87" i="1"/>
  <c r="J87" i="1"/>
  <c r="H87" i="1"/>
  <c r="F87" i="1"/>
  <c r="L86" i="1"/>
  <c r="J86" i="1"/>
  <c r="H86" i="1"/>
  <c r="F86" i="1"/>
  <c r="L85" i="1"/>
  <c r="J85" i="1"/>
  <c r="H85" i="1"/>
  <c r="F85" i="1"/>
  <c r="L80" i="1"/>
  <c r="L84" i="1" s="1"/>
  <c r="L89" i="1" s="1"/>
  <c r="J80" i="1"/>
  <c r="J82" i="1" s="1"/>
  <c r="H80" i="1"/>
  <c r="H84" i="1" s="1"/>
  <c r="H89" i="1" s="1"/>
  <c r="F80" i="1"/>
  <c r="F84" i="1" s="1"/>
  <c r="F89" i="1" s="1"/>
  <c r="L78" i="1"/>
  <c r="J78" i="1"/>
  <c r="H78" i="1"/>
  <c r="F78" i="1"/>
  <c r="F76" i="1"/>
  <c r="L71" i="1"/>
  <c r="J71" i="1"/>
  <c r="H71" i="1"/>
  <c r="F71" i="1"/>
  <c r="J69" i="1"/>
  <c r="L62" i="1"/>
  <c r="J62" i="1"/>
  <c r="H62" i="1"/>
  <c r="H63" i="1" s="1"/>
  <c r="H65" i="1" s="1"/>
  <c r="L61" i="1"/>
  <c r="J61" i="1"/>
  <c r="F61" i="1"/>
  <c r="F63" i="1" s="1"/>
  <c r="F65" i="1" s="1"/>
  <c r="J131" i="1"/>
  <c r="F194" i="1"/>
  <c r="L41" i="1"/>
  <c r="N40" i="1"/>
  <c r="N41" i="1" s="1"/>
  <c r="L40" i="1"/>
  <c r="J40" i="1"/>
  <c r="J41" i="1" s="1"/>
  <c r="H40" i="1"/>
  <c r="H41" i="1" s="1"/>
  <c r="F40" i="1"/>
  <c r="F41" i="1" s="1"/>
  <c r="N37" i="1"/>
  <c r="F37" i="1"/>
  <c r="L36" i="1"/>
  <c r="L44" i="1" s="1"/>
  <c r="L45" i="1" s="1"/>
  <c r="J36" i="1"/>
  <c r="J37" i="1" s="1"/>
  <c r="H36" i="1"/>
  <c r="J115" i="1" l="1"/>
  <c r="J176" i="1"/>
  <c r="J70" i="1"/>
  <c r="N44" i="1"/>
  <c r="N45" i="1" s="1"/>
  <c r="H115" i="1"/>
  <c r="L63" i="1"/>
  <c r="L65" i="1" s="1"/>
  <c r="J96" i="1"/>
  <c r="H44" i="1"/>
  <c r="H45" i="1" s="1"/>
  <c r="F44" i="1"/>
  <c r="F45" i="1" s="1"/>
  <c r="J63" i="1"/>
  <c r="J65" i="1" s="1"/>
  <c r="F113" i="1"/>
  <c r="F115" i="1" s="1"/>
  <c r="L115" i="1"/>
  <c r="L37" i="1"/>
  <c r="J84" i="1"/>
  <c r="J89" i="1" s="1"/>
  <c r="H37" i="1"/>
  <c r="J44" i="1"/>
  <c r="J45" i="1" s="1"/>
  <c r="F82" i="1"/>
  <c r="F107" i="1"/>
  <c r="F70" i="1"/>
  <c r="H82" i="1"/>
  <c r="F96" i="1"/>
  <c r="J107" i="1"/>
  <c r="F176" i="1"/>
  <c r="D215" i="1"/>
  <c r="L82" i="1"/>
  <c r="F131" i="1"/>
  <c r="F143" i="1"/>
  <c r="L215" i="1" l="1"/>
  <c r="H215" i="1"/>
</calcChain>
</file>

<file path=xl/sharedStrings.xml><?xml version="1.0" encoding="utf-8"?>
<sst xmlns="http://schemas.openxmlformats.org/spreadsheetml/2006/main" count="223" uniqueCount="158">
  <si>
    <t xml:space="preserve">Petroleum Geo-Services ASA  </t>
  </si>
  <si>
    <t>Notes to the Condensed Interim Consolidated Financial Statements - Fourth Quarter 2013</t>
  </si>
  <si>
    <t>Note 1 - General</t>
  </si>
  <si>
    <t>The Company is a Norwegian limited liability company and has prepared its consolidated financial statements in accordance with International Financial Reporting</t>
  </si>
  <si>
    <t>Standards ("IFRS") as adopted by the EU. The consolidated condensed interim financial statements have been prepared in accordance with international Accounting</t>
  </si>
  <si>
    <t xml:space="preserve">Standards ("IAS") No. 34 "Interim Financial Reporting". The interim financial information has not been subject to audit or review. </t>
  </si>
  <si>
    <t>EBIT or "operating profit" means Revenues less Total operating expenses. EBITDA, when used by the Company, means EBIT less other operating (income) expense,</t>
  </si>
  <si>
    <t>impairment of long-term assets and depreciation and amortization. EBITDA may not be comparable to other similarly titled measures from other companies PGS has</t>
  </si>
  <si>
    <t>included EBITDA as a supplemental disclosure because management believes that it provides useful information regarding PGS' ability to service debt and to fund</t>
  </si>
  <si>
    <t>capital expenditures and provides investors with a helpful measure for comparing its operating performance with that of other companies.</t>
  </si>
  <si>
    <t>Note 2 - Basis of presentation</t>
  </si>
  <si>
    <t>The condensed interim consolidated financial statements reflect all adjustments, in the opinion of PGS' management, that are necessary for a fair presentation of the</t>
  </si>
  <si>
    <t>results of operations for all periods presented. Operating results for the interim period are not necessarily indicative of the results that may be expected for any</t>
  </si>
  <si>
    <t>subsequent interim period or year. The condensed interim consolidated financial statements should be read in conjunction with the audited consolidated financial</t>
  </si>
  <si>
    <t>statements for the year ended December 31, 2012.</t>
  </si>
  <si>
    <t>The accounting policies adopted in the preparation of the condensed interim consolidated financial statements are consistent with those followed in the preparation of</t>
  </si>
  <si>
    <t>the Company’s consolidated financial statements for the year ended December 31, 2012 with the exception of adoption of IAS19R as described below.</t>
  </si>
  <si>
    <t>Note 3 - New standard adopted in 2013</t>
  </si>
  <si>
    <t>The Company adopted IAS 19 Employee benefits (revised 2011; IAS 19R) effective for annual periods beginning on or after January 1, 2013. The standard is applied</t>
  </si>
  <si>
    <t>retrospectively. The main amendments impacting the Company are: (i) removal of the corridor mechanism such that actuarial gains and losses are recognized</t>
  </si>
  <si>
    <t>immediately in other comprehensive income, and (ii) the expected returns on plan assets must equal the discount rate on the projected benefit obligation.</t>
  </si>
  <si>
    <t>The following table presents the impacts of applying the standard retrospectively. The impact to the condensed consolidated statements of operations is insignificant</t>
  </si>
  <si>
    <t>and, as such, the results from operations of prior periods are not restated.</t>
  </si>
  <si>
    <t>December 31,</t>
  </si>
  <si>
    <t xml:space="preserve">Q1  </t>
  </si>
  <si>
    <t xml:space="preserve">Q2  </t>
  </si>
  <si>
    <t xml:space="preserve">Q3  </t>
  </si>
  <si>
    <t xml:space="preserve">Q4  </t>
  </si>
  <si>
    <t>(In millions of US dollars)</t>
  </si>
  <si>
    <t xml:space="preserve"> </t>
  </si>
  <si>
    <t>Other long-term liabilities as previously reported</t>
  </si>
  <si>
    <t xml:space="preserve">Change in pension liability from recognizing unrecognized actuarial losses </t>
  </si>
  <si>
    <t>Restated other long-term liabilities</t>
  </si>
  <si>
    <t>Deferred tax assets as previously reported</t>
  </si>
  <si>
    <t>Tax effect from change in pension liability</t>
  </si>
  <si>
    <t>Restated deferred tax assets</t>
  </si>
  <si>
    <t>Cumulative translation adjustments and other reserves as previously reported</t>
  </si>
  <si>
    <t xml:space="preserve">Effect on cumulative translation adjustments and other reserves </t>
  </si>
  <si>
    <t>Restated cumulative translation adjustments and other reserves</t>
  </si>
  <si>
    <t>Note 4 - Segment information</t>
  </si>
  <si>
    <t>The chief operating decision maker reviews Contract and MultiClient as separate operating segments, however, as the two operating segments meet the aggregation</t>
  </si>
  <si>
    <t xml:space="preserve">criteria in IFRS 8 "Operating Segments", they are presented combined as "Marine". "Other" includes Corporate administration costs and unallocated Global Shared </t>
  </si>
  <si>
    <t>Resources costs (net). Other financial expense, net and income tax expense are not included in the measure of segment performance.</t>
  </si>
  <si>
    <t>Revenues by operating segment and service type:</t>
  </si>
  <si>
    <t>Quarter ended</t>
  </si>
  <si>
    <t>Year ended</t>
  </si>
  <si>
    <t>Marine revenues by service type:</t>
  </si>
  <si>
    <t xml:space="preserve">     - Contract seismic</t>
  </si>
  <si>
    <t xml:space="preserve">     - MultiClient pre-funding</t>
  </si>
  <si>
    <t xml:space="preserve">     - MultiClient late sales</t>
  </si>
  <si>
    <t xml:space="preserve">     - Imaging</t>
  </si>
  <si>
    <t xml:space="preserve">     - Other</t>
  </si>
  <si>
    <t xml:space="preserve">     Marine revenues</t>
  </si>
  <si>
    <t xml:space="preserve">     - Other, non Marine</t>
  </si>
  <si>
    <t>Total revenues</t>
  </si>
  <si>
    <t>Operating profit (loss) EBIT by operating segment:</t>
  </si>
  <si>
    <t>Marine:</t>
  </si>
  <si>
    <t>EBITDA</t>
  </si>
  <si>
    <t>Other operating income</t>
  </si>
  <si>
    <t>Impairment (reversal) of long-term assets</t>
  </si>
  <si>
    <t>Depreciation and amortization (a)</t>
  </si>
  <si>
    <t>Amortization of MultiClient library (a)</t>
  </si>
  <si>
    <t xml:space="preserve">     Operating profit EBIT, Marine</t>
  </si>
  <si>
    <t>Other:</t>
  </si>
  <si>
    <t xml:space="preserve">    Operating loss EBIT, Other</t>
  </si>
  <si>
    <t>Total Operating profit:</t>
  </si>
  <si>
    <t xml:space="preserve">    Total Operating profit EBIT</t>
  </si>
  <si>
    <t>(a)</t>
  </si>
  <si>
    <t>Presented combined in the condensed consolidated statements of operations.</t>
  </si>
  <si>
    <t>Note 5 - Research and development costs</t>
  </si>
  <si>
    <t xml:space="preserve">Research and development costs, net of capitalized portion were as follows: </t>
  </si>
  <si>
    <t>Research and development costs, gross</t>
  </si>
  <si>
    <t>Capitalized development costs</t>
  </si>
  <si>
    <t xml:space="preserve">     Total</t>
  </si>
  <si>
    <t>Note 6 - Depreciation and amortization</t>
  </si>
  <si>
    <t>Depreciation and amortization consists of the following:</t>
  </si>
  <si>
    <t xml:space="preserve">Gross depreciation </t>
  </si>
  <si>
    <t>Net change in deferred steaming depreciation costs</t>
  </si>
  <si>
    <t>Depreciation capitalized in MC</t>
  </si>
  <si>
    <t>Depreciation capitalized and deferred, net</t>
  </si>
  <si>
    <t>Amortization of MultiClient library</t>
  </si>
  <si>
    <t>The Company amortizes its MultiClient library primarily based on the ratio between cost of surveys and the total forecasted sales for such surveys. The surveys are</t>
  </si>
  <si>
    <t>categorized into amortization categories based on this ratio. These categories range from 30-95% of sales amounts with 5% intervals, with a minimum of 45% for</t>
  </si>
  <si>
    <t>pre-funding. Each category includes surveys where the remaining unamortized cost as a percentage of remaining forecasted sales is less than or equal to the</t>
  </si>
  <si>
    <t>amortization rate applicable to each category.</t>
  </si>
  <si>
    <t>The Company also applies minimum amortization criteria for the library projects based generally on a five-year life. The Company calculates and records minimum</t>
  </si>
  <si>
    <t>amortization individually for each MultiClient survey or pool of surveys on a quarterly basis. At year-end, or when specific impairment indicators exists, the Company</t>
  </si>
  <si>
    <t>carries out an impairment test of individual MultiClient surveys. The Company classifies these impairment charges as amortization expense in its condensed</t>
  </si>
  <si>
    <t xml:space="preserve">consolidated statements of operations since this additional, non-sales related amortization expense, is expected to occur regularly. </t>
  </si>
  <si>
    <t>Note 7 - Interest expense</t>
  </si>
  <si>
    <t>Interest expense consists of the following:</t>
  </si>
  <si>
    <t>Interest expense, gross</t>
  </si>
  <si>
    <t>Capitalized interest, MultiClient library</t>
  </si>
  <si>
    <t>Capitalized interest, construction in progress</t>
  </si>
  <si>
    <t>Note 8 - Other financial expense, net</t>
  </si>
  <si>
    <t>Other financial expense, net consists of the following:</t>
  </si>
  <si>
    <t>Interest income</t>
  </si>
  <si>
    <t>Income (loss) from associated companies</t>
  </si>
  <si>
    <t>Gain on investments available-for-sale</t>
  </si>
  <si>
    <t>Loss on repurchase of convertible notes</t>
  </si>
  <si>
    <t>Fair value adjustments on financial instruments</t>
  </si>
  <si>
    <t>Currency exchange gain (loss)</t>
  </si>
  <si>
    <t>Net income (loss) attributable to non-controlling interest</t>
  </si>
  <si>
    <t xml:space="preserve">Other  </t>
  </si>
  <si>
    <t>Note 9 - MultiClient library</t>
  </si>
  <si>
    <t>The net book-value of the MultiClient library by year of completion is as follows:</t>
  </si>
  <si>
    <t>Completed during 2008</t>
  </si>
  <si>
    <t>Completed during 2009</t>
  </si>
  <si>
    <t>Completed during 2010</t>
  </si>
  <si>
    <t>Completed during 2011</t>
  </si>
  <si>
    <t>Completed during 2012</t>
  </si>
  <si>
    <t>Completed during 2013</t>
  </si>
  <si>
    <t xml:space="preserve">     Completed surveys</t>
  </si>
  <si>
    <t>Surveys in progress</t>
  </si>
  <si>
    <t xml:space="preserve">     MultiClient library, net</t>
  </si>
  <si>
    <t>Key figures MultiClient library:</t>
  </si>
  <si>
    <t>MultiClient pre-funding revenue</t>
  </si>
  <si>
    <t>MultiClient late sales</t>
  </si>
  <si>
    <t>Cash investment in MultiClient library (a)</t>
  </si>
  <si>
    <t>Capitalized interest in MultiClient library (b)</t>
  </si>
  <si>
    <t xml:space="preserve">Capitalized depreciation (non-cash) </t>
  </si>
  <si>
    <t>Amortization of MultiClient library (c)</t>
  </si>
  <si>
    <t>See condensed consolidated statements of cash flows.</t>
  </si>
  <si>
    <t>(b)</t>
  </si>
  <si>
    <t>See note 7.</t>
  </si>
  <si>
    <t>(c)</t>
  </si>
  <si>
    <t>See note 6.</t>
  </si>
  <si>
    <t>Note 10 - Net interest bearing debt</t>
  </si>
  <si>
    <t>Summary of net interest bearing debt:</t>
  </si>
  <si>
    <t>Cash and cash equivalents</t>
  </si>
  <si>
    <t>Restricted cash (current and long-term)</t>
  </si>
  <si>
    <t>Interest bearing receivables</t>
  </si>
  <si>
    <t>Short-term debt and current portion of long-term debt</t>
  </si>
  <si>
    <t>Long-term debt (a)</t>
  </si>
  <si>
    <t>Adjustment for deferred loan costs (offset in long-term debt)</t>
  </si>
  <si>
    <t>(a) Includes a drawdown on the export credit facility of $125 million during the year ended December 31, 2013.</t>
  </si>
  <si>
    <t xml:space="preserve">Note 11 - Financial instruments </t>
  </si>
  <si>
    <t>The carrying amounts of cash and cash equivalents, restricted cash, accounts receivable, accrued revenues and other receivables, other current assets accounts</t>
  </si>
  <si>
    <t>payable and accrued expenses approximate their respective fair values because of the short maturities of those instruments.</t>
  </si>
  <si>
    <t>The carrying amounts and the estimated fair values of debt and derivative instruments are summarized as follows:</t>
  </si>
  <si>
    <t>Carrying</t>
  </si>
  <si>
    <t>Fair</t>
  </si>
  <si>
    <t xml:space="preserve">Notional  </t>
  </si>
  <si>
    <t>amounts</t>
  </si>
  <si>
    <t>values</t>
  </si>
  <si>
    <t xml:space="preserve">Total forward exchange contracts (hedge) </t>
  </si>
  <si>
    <t xml:space="preserve">Total forward exchange contracts (non-hedge) </t>
  </si>
  <si>
    <t>Total forward exchange contracts</t>
  </si>
  <si>
    <t>Interest rate swaps (hedge)</t>
  </si>
  <si>
    <t>Interest rate swaps (non-hedge)</t>
  </si>
  <si>
    <t>Total interest rate swaps</t>
  </si>
  <si>
    <t>Debt with fixed interest rate</t>
  </si>
  <si>
    <t>Debt with variable interest rate</t>
  </si>
  <si>
    <t>Total debt regognized at amortized cost</t>
  </si>
  <si>
    <t>The fair values of the financial instruments listed above are determined using market inputs.</t>
  </si>
  <si>
    <t>Effective September 30, 2013, the Company has discontinued hedge accounting on its interest rate swap agreements, and the net amount of $10.6 million included in</t>
  </si>
  <si>
    <t xml:space="preserve">other comprehensive income will be reclassified to the condensed consolidated statements of operations through March 2015 as an adjustment to the effective </t>
  </si>
  <si>
    <t>interest on outstanding debt. The balance left in other comprehensive income at December 31, 2013 was $9.1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</si>
</sst>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5" formatCode="_(* #,##0.0_);_(* \(#,##0.0\);_(* &quot;-&quot;??_);_(@_)"/>
    <numFmt numFmtId="166" formatCode="_(* #,##0_);_(* \(#,##0\);_(* &quot;-&quot;??_);_(@_)"/>
    <numFmt numFmtId="167" formatCode="_(&quot;$&quot;\ * #,##0_);_(&quot;$&quot;\ * \(#,##0\);_(&quot;$&quot;\ * &quot;-&quot;_);_(@_)"/>
    <numFmt numFmtId="168" formatCode="_(* #,##0_);_(* \(#,##0\);_(* &quot;-&quot;_);_(@_)"/>
    <numFmt numFmtId="169" formatCode="_ * #,##0_ ;_ * \(#,##0\)_ ;_ * &quot;-&quot;_ ;_ @_ "/>
    <numFmt numFmtId="170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i/>
      <sz val="11"/>
      <name val="Times New Roman"/>
      <family val="1"/>
    </font>
    <font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b/>
      <i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8"/>
      <color rgb="FFFF0000"/>
      <name val="Times New Roman"/>
      <family val="1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b/>
      <sz val="10"/>
      <color rgb="FFFF0000"/>
      <name val="Arial"/>
      <family val="2"/>
    </font>
    <font>
      <sz val="9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92">
    <xf numFmtId="0" fontId="0" fillId="0" borderId="0" xfId="0"/>
    <xf numFmtId="167" fontId="9" fillId="2" borderId="0" xfId="2" applyNumberFormat="1" applyFont="1" applyFill="1" applyAlignment="1"/>
    <xf numFmtId="168" fontId="9" fillId="2" borderId="0" xfId="2" applyNumberFormat="1" applyFont="1" applyFill="1" applyBorder="1" applyAlignment="1"/>
    <xf numFmtId="167" fontId="19" fillId="2" borderId="0" xfId="2" applyNumberFormat="1" applyFont="1" applyFill="1" applyBorder="1" applyAlignment="1"/>
    <xf numFmtId="169" fontId="9" fillId="2" borderId="0" xfId="2" applyNumberFormat="1" applyFont="1" applyFill="1" applyBorder="1"/>
    <xf numFmtId="0" fontId="9" fillId="2" borderId="0" xfId="2" quotePrefix="1" applyNumberFormat="1" applyFont="1" applyFill="1" applyBorder="1" applyAlignment="1">
      <alignment horizontal="center"/>
    </xf>
    <xf numFmtId="168" fontId="9" fillId="2" borderId="0" xfId="2" applyNumberFormat="1" applyFont="1" applyFill="1" applyBorder="1"/>
    <xf numFmtId="167" fontId="9" fillId="2" borderId="0" xfId="2" applyNumberFormat="1" applyFont="1" applyFill="1" applyBorder="1"/>
    <xf numFmtId="167" fontId="19" fillId="2" borderId="0" xfId="2" applyNumberFormat="1" applyFont="1" applyFill="1" applyBorder="1"/>
    <xf numFmtId="0" fontId="9" fillId="3" borderId="2" xfId="2" quotePrefix="1" applyNumberFormat="1" applyFont="1" applyFill="1" applyBorder="1" applyAlignment="1">
      <alignment horizontal="center"/>
    </xf>
    <xf numFmtId="165" fontId="9" fillId="3" borderId="0" xfId="1" applyNumberFormat="1" applyFont="1" applyFill="1" applyBorder="1"/>
    <xf numFmtId="165" fontId="9" fillId="3" borderId="1" xfId="1" applyNumberFormat="1" applyFont="1" applyFill="1" applyBorder="1"/>
    <xf numFmtId="165" fontId="9" fillId="3" borderId="0" xfId="1" applyNumberFormat="1" applyFont="1" applyFill="1"/>
    <xf numFmtId="165" fontId="19" fillId="3" borderId="2" xfId="1" applyNumberFormat="1" applyFont="1" applyFill="1" applyBorder="1"/>
    <xf numFmtId="0" fontId="9" fillId="3" borderId="1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2" applyFont="1" applyFill="1" applyAlignment="1"/>
    <xf numFmtId="0" fontId="3" fillId="2" borderId="0" xfId="2" applyFill="1"/>
    <xf numFmtId="0" fontId="2" fillId="2" borderId="0" xfId="0" applyFont="1" applyFill="1" applyAlignment="1">
      <alignment horizontal="center"/>
    </xf>
    <xf numFmtId="0" fontId="3" fillId="2" borderId="0" xfId="2" applyFill="1" applyBorder="1"/>
    <xf numFmtId="0" fontId="5" fillId="2" borderId="0" xfId="2" applyFont="1" applyFill="1"/>
    <xf numFmtId="0" fontId="6" fillId="2" borderId="0" xfId="0" applyFont="1" applyFill="1" applyAlignment="1">
      <alignment horizontal="left"/>
    </xf>
    <xf numFmtId="0" fontId="2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/>
    <xf numFmtId="0" fontId="9" fillId="2" borderId="0" xfId="0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left" readingOrder="1"/>
    </xf>
    <xf numFmtId="0" fontId="2" fillId="2" borderId="0" xfId="0" applyFont="1" applyFill="1" applyAlignment="1">
      <alignment horizontal="left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left"/>
    </xf>
    <xf numFmtId="0" fontId="12" fillId="2" borderId="0" xfId="2" applyFont="1" applyFill="1" applyAlignment="1">
      <alignment horizontal="left"/>
    </xf>
    <xf numFmtId="0" fontId="13" fillId="2" borderId="0" xfId="2" applyFont="1" applyFill="1"/>
    <xf numFmtId="0" fontId="6" fillId="2" borderId="0" xfId="0" applyFont="1" applyFill="1"/>
    <xf numFmtId="0" fontId="9" fillId="2" borderId="0" xfId="2" applyFont="1" applyFill="1" applyBorder="1"/>
    <xf numFmtId="0" fontId="14" fillId="2" borderId="0" xfId="2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5" fillId="2" borderId="1" xfId="0" applyFont="1" applyFill="1" applyBorder="1"/>
    <xf numFmtId="0" fontId="9" fillId="2" borderId="0" xfId="0" applyFont="1" applyFill="1"/>
    <xf numFmtId="0" fontId="9" fillId="2" borderId="1" xfId="0" quotePrefix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15" fillId="2" borderId="0" xfId="0" applyFont="1" applyFill="1" applyBorder="1" applyAlignment="1">
      <alignment horizontal="center"/>
    </xf>
    <xf numFmtId="165" fontId="9" fillId="2" borderId="0" xfId="1" applyNumberFormat="1" applyFont="1" applyFill="1" applyBorder="1"/>
    <xf numFmtId="165" fontId="9" fillId="2" borderId="0" xfId="1" applyNumberFormat="1" applyFont="1" applyFill="1"/>
    <xf numFmtId="0" fontId="9" fillId="2" borderId="1" xfId="0" applyFont="1" applyFill="1" applyBorder="1"/>
    <xf numFmtId="166" fontId="9" fillId="2" borderId="1" xfId="3" applyNumberFormat="1" applyFont="1" applyFill="1" applyBorder="1" applyAlignment="1">
      <alignment horizontal="left"/>
    </xf>
    <xf numFmtId="166" fontId="9" fillId="2" borderId="2" xfId="3" applyNumberFormat="1" applyFont="1" applyFill="1" applyBorder="1" applyAlignment="1">
      <alignment horizontal="left"/>
    </xf>
    <xf numFmtId="166" fontId="9" fillId="2" borderId="0" xfId="3" applyNumberFormat="1" applyFont="1" applyFill="1" applyBorder="1" applyAlignment="1">
      <alignment horizontal="left"/>
    </xf>
    <xf numFmtId="165" fontId="9" fillId="2" borderId="2" xfId="1" applyNumberFormat="1" applyFont="1" applyFill="1" applyBorder="1"/>
    <xf numFmtId="0" fontId="16" fillId="2" borderId="0" xfId="2" applyFont="1" applyFill="1" applyAlignment="1">
      <alignment horizontal="left" readingOrder="1"/>
    </xf>
    <xf numFmtId="0" fontId="17" fillId="2" borderId="0" xfId="2" applyFont="1" applyFill="1" applyAlignment="1">
      <alignment horizontal="left" readingOrder="1"/>
    </xf>
    <xf numFmtId="0" fontId="14" fillId="2" borderId="0" xfId="2" applyFont="1" applyFill="1" applyBorder="1"/>
    <xf numFmtId="0" fontId="9" fillId="2" borderId="3" xfId="2" applyFont="1" applyFill="1" applyBorder="1"/>
    <xf numFmtId="41" fontId="9" fillId="2" borderId="3" xfId="2" applyNumberFormat="1" applyFont="1" applyFill="1" applyBorder="1"/>
    <xf numFmtId="0" fontId="17" fillId="2" borderId="0" xfId="2" applyFont="1" applyFill="1" applyBorder="1"/>
    <xf numFmtId="41" fontId="9" fillId="2" borderId="4" xfId="2" applyNumberFormat="1" applyFont="1" applyFill="1" applyBorder="1" applyAlignment="1">
      <alignment horizontal="center"/>
    </xf>
    <xf numFmtId="41" fontId="9" fillId="2" borderId="0" xfId="2" applyNumberFormat="1" applyFont="1" applyFill="1" applyBorder="1" applyAlignment="1">
      <alignment horizontal="center"/>
    </xf>
    <xf numFmtId="0" fontId="18" fillId="2" borderId="0" xfId="2" applyFont="1" applyFill="1" applyBorder="1"/>
    <xf numFmtId="41" fontId="9" fillId="2" borderId="0" xfId="2" applyNumberFormat="1" applyFont="1" applyFill="1" applyBorder="1" applyAlignment="1"/>
    <xf numFmtId="0" fontId="18" fillId="2" borderId="0" xfId="2" applyFont="1" applyFill="1"/>
    <xf numFmtId="0" fontId="15" fillId="2" borderId="0" xfId="2" applyFont="1" applyFill="1" applyBorder="1" applyAlignment="1">
      <alignment horizontal="left"/>
    </xf>
    <xf numFmtId="0" fontId="17" fillId="2" borderId="0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/>
    <xf numFmtId="0" fontId="15" fillId="2" borderId="1" xfId="2" applyFont="1" applyFill="1" applyBorder="1" applyAlignment="1">
      <alignment horizontal="left"/>
    </xf>
    <xf numFmtId="0" fontId="17" fillId="2" borderId="1" xfId="2" applyFont="1" applyFill="1" applyBorder="1"/>
    <xf numFmtId="0" fontId="17" fillId="2" borderId="0" xfId="2" applyFont="1" applyFill="1"/>
    <xf numFmtId="0" fontId="9" fillId="2" borderId="2" xfId="2" quotePrefix="1" applyNumberFormat="1" applyFont="1" applyFill="1" applyBorder="1" applyAlignment="1">
      <alignment horizontal="center"/>
    </xf>
    <xf numFmtId="0" fontId="9" fillId="2" borderId="0" xfId="2" applyNumberFormat="1" applyFont="1" applyFill="1" applyAlignment="1">
      <alignment horizontal="center"/>
    </xf>
    <xf numFmtId="0" fontId="9" fillId="2" borderId="2" xfId="2" applyNumberFormat="1" applyFont="1" applyFill="1" applyBorder="1" applyAlignment="1">
      <alignment horizontal="center"/>
    </xf>
    <xf numFmtId="0" fontId="9" fillId="2" borderId="0" xfId="2" applyNumberFormat="1" applyFont="1" applyFill="1" applyBorder="1" applyAlignment="1">
      <alignment horizontal="center"/>
    </xf>
    <xf numFmtId="0" fontId="15" fillId="2" borderId="0" xfId="2" applyFont="1" applyFill="1" applyBorder="1" applyAlignment="1"/>
    <xf numFmtId="165" fontId="9" fillId="2" borderId="0" xfId="1" applyNumberFormat="1" applyFont="1" applyFill="1" applyAlignment="1"/>
    <xf numFmtId="165" fontId="17" fillId="2" borderId="0" xfId="1" applyNumberFormat="1" applyFont="1" applyFill="1" applyAlignment="1"/>
    <xf numFmtId="165" fontId="9" fillId="2" borderId="0" xfId="1" applyNumberFormat="1" applyFont="1" applyFill="1" applyBorder="1" applyAlignment="1"/>
    <xf numFmtId="167" fontId="17" fillId="2" borderId="0" xfId="2" applyNumberFormat="1" applyFont="1" applyFill="1" applyAlignment="1"/>
    <xf numFmtId="0" fontId="18" fillId="2" borderId="0" xfId="2" applyFont="1" applyFill="1" applyAlignment="1"/>
    <xf numFmtId="167" fontId="18" fillId="2" borderId="0" xfId="2" applyNumberFormat="1" applyFont="1" applyFill="1" applyAlignment="1"/>
    <xf numFmtId="165" fontId="17" fillId="2" borderId="0" xfId="1" applyNumberFormat="1" applyFont="1" applyFill="1" applyBorder="1" applyAlignment="1"/>
    <xf numFmtId="168" fontId="17" fillId="2" borderId="0" xfId="2" applyNumberFormat="1" applyFont="1" applyFill="1" applyBorder="1" applyAlignment="1"/>
    <xf numFmtId="0" fontId="9" fillId="2" borderId="1" xfId="2" applyFont="1" applyFill="1" applyBorder="1"/>
    <xf numFmtId="165" fontId="9" fillId="2" borderId="1" xfId="1" applyNumberFormat="1" applyFont="1" applyFill="1" applyBorder="1" applyAlignment="1"/>
    <xf numFmtId="165" fontId="19" fillId="2" borderId="0" xfId="1" applyNumberFormat="1" applyFont="1" applyFill="1" applyBorder="1" applyAlignment="1"/>
    <xf numFmtId="165" fontId="19" fillId="2" borderId="0" xfId="1" applyNumberFormat="1" applyFont="1" applyFill="1" applyAlignment="1"/>
    <xf numFmtId="167" fontId="17" fillId="2" borderId="0" xfId="2" applyNumberFormat="1" applyFont="1" applyFill="1" applyBorder="1" applyAlignment="1"/>
    <xf numFmtId="0" fontId="5" fillId="2" borderId="0" xfId="2" applyFont="1" applyFill="1" applyBorder="1"/>
    <xf numFmtId="0" fontId="18" fillId="2" borderId="0" xfId="2" applyFont="1" applyFill="1" applyBorder="1" applyAlignment="1"/>
    <xf numFmtId="167" fontId="18" fillId="2" borderId="0" xfId="2" applyNumberFormat="1" applyFont="1" applyFill="1" applyBorder="1" applyAlignment="1"/>
    <xf numFmtId="165" fontId="17" fillId="2" borderId="0" xfId="1" applyNumberFormat="1" applyFont="1" applyFill="1" applyBorder="1"/>
    <xf numFmtId="169" fontId="17" fillId="2" borderId="0" xfId="2" applyNumberFormat="1" applyFont="1" applyFill="1" applyBorder="1"/>
    <xf numFmtId="0" fontId="17" fillId="2" borderId="2" xfId="2" applyFont="1" applyFill="1" applyBorder="1"/>
    <xf numFmtId="0" fontId="9" fillId="2" borderId="2" xfId="2" applyFont="1" applyFill="1" applyBorder="1"/>
    <xf numFmtId="165" fontId="19" fillId="2" borderId="2" xfId="1" applyNumberFormat="1" applyFont="1" applyFill="1" applyBorder="1" applyAlignment="1"/>
    <xf numFmtId="167" fontId="9" fillId="2" borderId="0" xfId="2" applyNumberFormat="1" applyFont="1" applyFill="1" applyBorder="1" applyAlignment="1"/>
    <xf numFmtId="43" fontId="19" fillId="2" borderId="0" xfId="1" applyFont="1" applyFill="1" applyBorder="1"/>
    <xf numFmtId="169" fontId="20" fillId="2" borderId="0" xfId="2" applyNumberFormat="1" applyFont="1" applyFill="1" applyBorder="1"/>
    <xf numFmtId="167" fontId="21" fillId="2" borderId="0" xfId="2" applyNumberFormat="1" applyFont="1" applyFill="1" applyBorder="1"/>
    <xf numFmtId="0" fontId="22" fillId="2" borderId="0" xfId="2" applyFont="1" applyFill="1" applyBorder="1"/>
    <xf numFmtId="167" fontId="17" fillId="2" borderId="0" xfId="2" applyNumberFormat="1" applyFont="1" applyFill="1" applyBorder="1"/>
    <xf numFmtId="167" fontId="14" fillId="2" borderId="0" xfId="2" applyNumberFormat="1" applyFont="1" applyFill="1" applyBorder="1"/>
    <xf numFmtId="167" fontId="9" fillId="2" borderId="0" xfId="2" applyNumberFormat="1" applyFont="1" applyFill="1"/>
    <xf numFmtId="0" fontId="14" fillId="2" borderId="0" xfId="2" quotePrefix="1" applyNumberFormat="1" applyFont="1" applyFill="1" applyBorder="1" applyAlignment="1">
      <alignment horizontal="center"/>
    </xf>
    <xf numFmtId="0" fontId="23" fillId="2" borderId="0" xfId="2" applyFont="1" applyFill="1"/>
    <xf numFmtId="167" fontId="3" fillId="2" borderId="0" xfId="2" applyNumberFormat="1" applyFill="1"/>
    <xf numFmtId="168" fontId="9" fillId="2" borderId="0" xfId="2" applyNumberFormat="1" applyFont="1" applyFill="1"/>
    <xf numFmtId="168" fontId="14" fillId="2" borderId="0" xfId="2" applyNumberFormat="1" applyFont="1" applyFill="1" applyBorder="1"/>
    <xf numFmtId="169" fontId="9" fillId="2" borderId="0" xfId="2" applyNumberFormat="1" applyFont="1" applyFill="1"/>
    <xf numFmtId="0" fontId="9" fillId="2" borderId="1" xfId="2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0" fontId="23" fillId="2" borderId="0" xfId="2" applyFont="1" applyFill="1" applyBorder="1"/>
    <xf numFmtId="0" fontId="9" fillId="2" borderId="0" xfId="2" applyFont="1" applyFill="1" applyBorder="1" applyAlignment="1">
      <alignment horizontal="left"/>
    </xf>
    <xf numFmtId="169" fontId="14" fillId="2" borderId="0" xfId="2" applyNumberFormat="1" applyFont="1" applyFill="1" applyBorder="1"/>
    <xf numFmtId="165" fontId="19" fillId="2" borderId="2" xfId="1" applyNumberFormat="1" applyFont="1" applyFill="1" applyBorder="1"/>
    <xf numFmtId="165" fontId="19" fillId="2" borderId="0" xfId="1" applyNumberFormat="1" applyFont="1" applyFill="1" applyBorder="1"/>
    <xf numFmtId="0" fontId="9" fillId="2" borderId="0" xfId="2" quotePrefix="1" applyFont="1" applyFill="1" applyBorder="1"/>
    <xf numFmtId="165" fontId="24" fillId="2" borderId="0" xfId="1" applyNumberFormat="1" applyFont="1" applyFill="1" applyBorder="1"/>
    <xf numFmtId="167" fontId="17" fillId="2" borderId="0" xfId="2" applyNumberFormat="1" applyFont="1" applyFill="1"/>
    <xf numFmtId="0" fontId="6" fillId="2" borderId="0" xfId="2" applyFont="1" applyFill="1" applyBorder="1" applyAlignment="1">
      <alignment horizontal="left"/>
    </xf>
    <xf numFmtId="167" fontId="17" fillId="2" borderId="3" xfId="2" applyNumberFormat="1" applyFont="1" applyFill="1" applyBorder="1"/>
    <xf numFmtId="41" fontId="9" fillId="2" borderId="0" xfId="2" applyNumberFormat="1" applyFont="1" applyFill="1" applyBorder="1" applyAlignment="1">
      <alignment horizontal="left"/>
    </xf>
    <xf numFmtId="41" fontId="14" fillId="2" borderId="0" xfId="2" applyNumberFormat="1" applyFont="1" applyFill="1" applyBorder="1" applyAlignment="1">
      <alignment horizontal="center"/>
    </xf>
    <xf numFmtId="0" fontId="15" fillId="2" borderId="0" xfId="2" applyFont="1" applyFill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15" fillId="2" borderId="1" xfId="2" applyFont="1" applyFill="1" applyBorder="1"/>
    <xf numFmtId="0" fontId="15" fillId="2" borderId="0" xfId="2" applyFont="1" applyFill="1" applyBorder="1"/>
    <xf numFmtId="0" fontId="6" fillId="2" borderId="0" xfId="2" applyFont="1" applyFill="1" applyAlignment="1">
      <alignment horizontal="left"/>
    </xf>
    <xf numFmtId="41" fontId="9" fillId="2" borderId="0" xfId="2" applyNumberFormat="1" applyFont="1" applyFill="1"/>
    <xf numFmtId="0" fontId="15" fillId="2" borderId="0" xfId="2" applyFont="1" applyFill="1"/>
    <xf numFmtId="0" fontId="15" fillId="2" borderId="0" xfId="2" applyFont="1" applyFill="1" applyAlignment="1"/>
    <xf numFmtId="43" fontId="9" fillId="2" borderId="0" xfId="1" applyFont="1" applyFill="1"/>
    <xf numFmtId="168" fontId="14" fillId="2" borderId="0" xfId="2" applyNumberFormat="1" applyFont="1" applyFill="1"/>
    <xf numFmtId="0" fontId="16" fillId="2" borderId="0" xfId="0" applyFont="1" applyFill="1"/>
    <xf numFmtId="0" fontId="16" fillId="2" borderId="0" xfId="2" applyFont="1" applyFill="1"/>
    <xf numFmtId="0" fontId="16" fillId="2" borderId="0" xfId="2" applyFont="1" applyFill="1" applyBorder="1"/>
    <xf numFmtId="168" fontId="17" fillId="2" borderId="0" xfId="2" applyNumberFormat="1" applyFont="1" applyFill="1"/>
    <xf numFmtId="168" fontId="9" fillId="2" borderId="3" xfId="2" applyNumberFormat="1" applyFont="1" applyFill="1" applyBorder="1"/>
    <xf numFmtId="168" fontId="25" fillId="2" borderId="0" xfId="2" applyNumberFormat="1" applyFont="1" applyFill="1"/>
    <xf numFmtId="0" fontId="26" fillId="2" borderId="0" xfId="2" applyFont="1" applyFill="1"/>
    <xf numFmtId="165" fontId="3" fillId="2" borderId="0" xfId="1" applyNumberFormat="1" applyFont="1" applyFill="1"/>
    <xf numFmtId="170" fontId="3" fillId="2" borderId="0" xfId="2" applyNumberFormat="1" applyFont="1" applyFill="1" applyBorder="1"/>
    <xf numFmtId="170" fontId="9" fillId="2" borderId="0" xfId="2" applyNumberFormat="1" applyFont="1" applyFill="1" applyBorder="1"/>
    <xf numFmtId="168" fontId="9" fillId="2" borderId="0" xfId="2" applyNumberFormat="1" applyFont="1" applyFill="1" applyAlignment="1">
      <alignment horizontal="center"/>
    </xf>
    <xf numFmtId="168" fontId="17" fillId="2" borderId="0" xfId="2" applyNumberFormat="1" applyFont="1" applyFill="1" applyBorder="1"/>
    <xf numFmtId="0" fontId="9" fillId="2" borderId="1" xfId="2" applyFont="1" applyFill="1" applyBorder="1" applyAlignment="1"/>
    <xf numFmtId="168" fontId="15" fillId="2" borderId="0" xfId="2" applyNumberFormat="1" applyFont="1" applyFill="1" applyAlignment="1"/>
    <xf numFmtId="165" fontId="9" fillId="2" borderId="1" xfId="1" applyNumberFormat="1" applyFont="1" applyFill="1" applyBorder="1"/>
    <xf numFmtId="0" fontId="9" fillId="2" borderId="3" xfId="2" applyFont="1" applyFill="1" applyBorder="1" applyAlignment="1">
      <alignment horizontal="left"/>
    </xf>
    <xf numFmtId="0" fontId="19" fillId="2" borderId="0" xfId="2" applyFont="1" applyFill="1" applyBorder="1"/>
    <xf numFmtId="165" fontId="14" fillId="2" borderId="0" xfId="1" applyNumberFormat="1" applyFont="1" applyFill="1" applyBorder="1"/>
    <xf numFmtId="168" fontId="19" fillId="2" borderId="0" xfId="2" applyNumberFormat="1" applyFont="1" applyFill="1" applyBorder="1"/>
    <xf numFmtId="0" fontId="27" fillId="2" borderId="0" xfId="2" applyFont="1" applyFill="1" applyBorder="1"/>
    <xf numFmtId="0" fontId="28" fillId="2" borderId="0" xfId="2" quotePrefix="1" applyFont="1" applyFill="1" applyBorder="1"/>
    <xf numFmtId="0" fontId="28" fillId="2" borderId="0" xfId="2" applyFont="1" applyFill="1" applyBorder="1"/>
    <xf numFmtId="0" fontId="6" fillId="2" borderId="0" xfId="2" applyFont="1" applyFill="1"/>
    <xf numFmtId="168" fontId="15" fillId="2" borderId="0" xfId="2" applyNumberFormat="1" applyFont="1" applyFill="1" applyBorder="1" applyAlignment="1"/>
    <xf numFmtId="165" fontId="14" fillId="2" borderId="0" xfId="1" applyNumberFormat="1" applyFont="1" applyFill="1"/>
    <xf numFmtId="165" fontId="21" fillId="2" borderId="0" xfId="1" applyNumberFormat="1" applyFont="1" applyFill="1" applyBorder="1"/>
    <xf numFmtId="166" fontId="9" fillId="2" borderId="0" xfId="2" applyNumberFormat="1" applyFont="1" applyFill="1"/>
    <xf numFmtId="0" fontId="29" fillId="2" borderId="0" xfId="0" applyFont="1" applyFill="1"/>
    <xf numFmtId="0" fontId="29" fillId="2" borderId="3" xfId="0" applyFont="1" applyFill="1" applyBorder="1"/>
    <xf numFmtId="0" fontId="14" fillId="2" borderId="3" xfId="2" applyFont="1" applyFill="1" applyBorder="1"/>
    <xf numFmtId="0" fontId="29" fillId="2" borderId="0" xfId="0" applyFont="1" applyFill="1" applyBorder="1"/>
    <xf numFmtId="0" fontId="29" fillId="2" borderId="4" xfId="0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15" fontId="9" fillId="2" borderId="1" xfId="2" quotePrefix="1" applyNumberFormat="1" applyFont="1" applyFill="1" applyBorder="1" applyAlignment="1">
      <alignment horizontal="center"/>
    </xf>
    <xf numFmtId="15" fontId="9" fillId="2" borderId="0" xfId="2" quotePrefix="1" applyNumberFormat="1" applyFont="1" applyFill="1" applyBorder="1" applyAlignment="1"/>
    <xf numFmtId="15" fontId="9" fillId="2" borderId="2" xfId="2" quotePrefix="1" applyNumberFormat="1" applyFont="1" applyFill="1" applyBorder="1" applyAlignment="1">
      <alignment horizontal="center"/>
    </xf>
    <xf numFmtId="0" fontId="9" fillId="2" borderId="1" xfId="2" quotePrefix="1" applyNumberFormat="1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165" fontId="19" fillId="2" borderId="1" xfId="1" applyNumberFormat="1" applyFont="1" applyFill="1" applyBorder="1"/>
    <xf numFmtId="165" fontId="19" fillId="2" borderId="0" xfId="1" applyNumberFormat="1" applyFont="1" applyFill="1"/>
    <xf numFmtId="0" fontId="0" fillId="2" borderId="0" xfId="0" applyFill="1"/>
    <xf numFmtId="167" fontId="20" fillId="2" borderId="0" xfId="2" applyNumberFormat="1" applyFont="1" applyFill="1" applyBorder="1"/>
    <xf numFmtId="167" fontId="20" fillId="2" borderId="0" xfId="2" applyNumberFormat="1" applyFont="1" applyFill="1"/>
    <xf numFmtId="165" fontId="9" fillId="3" borderId="0" xfId="1" applyNumberFormat="1" applyFont="1" applyFill="1" applyAlignment="1"/>
    <xf numFmtId="165" fontId="9" fillId="3" borderId="0" xfId="1" applyNumberFormat="1" applyFont="1" applyFill="1" applyBorder="1" applyAlignment="1"/>
    <xf numFmtId="165" fontId="9" fillId="3" borderId="1" xfId="1" applyNumberFormat="1" applyFont="1" applyFill="1" applyBorder="1" applyAlignment="1"/>
    <xf numFmtId="165" fontId="19" fillId="3" borderId="0" xfId="1" applyNumberFormat="1" applyFont="1" applyFill="1" applyBorder="1" applyAlignment="1"/>
    <xf numFmtId="165" fontId="19" fillId="3" borderId="2" xfId="1" applyNumberFormat="1" applyFont="1" applyFill="1" applyBorder="1" applyAlignment="1"/>
    <xf numFmtId="165" fontId="9" fillId="3" borderId="2" xfId="1" applyNumberFormat="1" applyFont="1" applyFill="1" applyBorder="1"/>
    <xf numFmtId="165" fontId="19" fillId="3" borderId="1" xfId="1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3"/>
  <sheetViews>
    <sheetView tabSelected="1" zoomScale="90" zoomScaleNormal="90" workbookViewId="0">
      <selection sqref="A1:N1"/>
    </sheetView>
  </sheetViews>
  <sheetFormatPr defaultColWidth="9.140625" defaultRowHeight="12.75" x14ac:dyDescent="0.2"/>
  <cols>
    <col min="1" max="1" width="2.5703125" style="26" customWidth="1"/>
    <col min="2" max="2" width="42.85546875" style="26" customWidth="1"/>
    <col min="3" max="3" width="1.7109375" style="26" customWidth="1"/>
    <col min="4" max="4" width="10.7109375" style="26" customWidth="1"/>
    <col min="5" max="5" width="1.7109375" style="26" customWidth="1"/>
    <col min="6" max="6" width="10.7109375" style="26" customWidth="1"/>
    <col min="7" max="7" width="1.7109375" style="26" customWidth="1"/>
    <col min="8" max="8" width="10.7109375" style="26" customWidth="1"/>
    <col min="9" max="9" width="1.7109375" style="26" customWidth="1"/>
    <col min="10" max="10" width="10.7109375" style="26" customWidth="1"/>
    <col min="11" max="11" width="1.7109375" style="42" customWidth="1"/>
    <col min="12" max="12" width="10.7109375" style="26" customWidth="1"/>
    <col min="13" max="13" width="1.7109375" style="43" customWidth="1"/>
    <col min="14" max="14" width="12.4257812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20" s="17" customFormat="1" ht="20.2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20" s="17" customFormat="1" ht="20.2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20" s="17" customFormat="1" ht="12.75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</row>
    <row r="4" spans="1:20" s="17" customFormat="1" ht="12.75" customHeight="1" x14ac:dyDescent="0.2">
      <c r="K4" s="19"/>
      <c r="M4" s="20"/>
    </row>
    <row r="5" spans="1:20" s="17" customFormat="1" ht="12.75" customHeight="1" x14ac:dyDescent="0.3">
      <c r="A5" s="21" t="s">
        <v>2</v>
      </c>
      <c r="B5" s="18"/>
      <c r="C5" s="18"/>
      <c r="D5" s="18"/>
      <c r="E5" s="22"/>
      <c r="F5" s="23"/>
      <c r="G5" s="22"/>
      <c r="H5" s="22"/>
      <c r="I5" s="22"/>
      <c r="J5" s="22"/>
      <c r="K5" s="24"/>
      <c r="L5" s="22"/>
      <c r="M5" s="25"/>
      <c r="N5" s="22"/>
      <c r="O5" s="22"/>
      <c r="P5" s="22"/>
      <c r="Q5" s="22"/>
      <c r="R5" s="22"/>
      <c r="S5" s="22"/>
      <c r="T5" s="26"/>
    </row>
    <row r="6" spans="1:20" s="17" customFormat="1" ht="12.75" customHeight="1" x14ac:dyDescent="0.3">
      <c r="A6" s="27" t="s">
        <v>3</v>
      </c>
      <c r="B6" s="18"/>
      <c r="C6" s="18"/>
      <c r="D6" s="18"/>
      <c r="E6" s="28"/>
      <c r="F6" s="28"/>
      <c r="G6" s="28"/>
      <c r="H6" s="28"/>
      <c r="I6" s="28"/>
      <c r="J6" s="28"/>
      <c r="K6" s="29"/>
      <c r="L6" s="28"/>
      <c r="M6" s="30"/>
      <c r="N6" s="28"/>
      <c r="O6" s="28"/>
      <c r="P6" s="28"/>
      <c r="Q6" s="28"/>
      <c r="R6" s="28"/>
      <c r="S6" s="28"/>
      <c r="T6" s="31"/>
    </row>
    <row r="7" spans="1:20" s="17" customFormat="1" ht="12.75" customHeight="1" x14ac:dyDescent="0.3">
      <c r="A7" s="27" t="s">
        <v>4</v>
      </c>
      <c r="B7" s="18"/>
      <c r="C7" s="18"/>
      <c r="D7" s="18"/>
      <c r="E7" s="28"/>
      <c r="F7" s="28"/>
      <c r="G7" s="28"/>
      <c r="H7" s="28"/>
      <c r="I7" s="28"/>
      <c r="J7" s="28"/>
      <c r="K7" s="29"/>
      <c r="L7" s="28"/>
      <c r="M7" s="30"/>
      <c r="N7" s="28"/>
      <c r="O7" s="28"/>
      <c r="P7" s="28"/>
      <c r="Q7" s="28"/>
      <c r="R7" s="28"/>
      <c r="S7" s="28"/>
      <c r="T7" s="31"/>
    </row>
    <row r="8" spans="1:20" s="17" customFormat="1" ht="12.75" customHeight="1" x14ac:dyDescent="0.3">
      <c r="A8" s="27" t="s">
        <v>5</v>
      </c>
      <c r="B8" s="18"/>
      <c r="C8" s="18"/>
      <c r="D8" s="18"/>
      <c r="E8" s="28"/>
      <c r="F8" s="28"/>
      <c r="G8" s="28"/>
      <c r="H8" s="28"/>
      <c r="I8" s="28"/>
      <c r="J8" s="28"/>
      <c r="K8" s="29"/>
      <c r="L8" s="28"/>
      <c r="M8" s="30"/>
      <c r="N8" s="28"/>
      <c r="O8" s="28"/>
      <c r="P8" s="28"/>
      <c r="Q8" s="28"/>
      <c r="R8" s="28"/>
      <c r="S8" s="28"/>
      <c r="T8" s="31"/>
    </row>
    <row r="9" spans="1:20" s="17" customFormat="1" ht="12.75" customHeight="1" x14ac:dyDescent="0.3">
      <c r="A9" s="27"/>
      <c r="B9" s="18"/>
      <c r="C9" s="18"/>
      <c r="D9" s="18"/>
      <c r="E9" s="22"/>
      <c r="F9" s="22"/>
      <c r="G9" s="22"/>
      <c r="H9" s="22"/>
      <c r="I9" s="22"/>
      <c r="J9" s="22"/>
      <c r="K9" s="24"/>
      <c r="L9" s="22"/>
      <c r="M9" s="25"/>
      <c r="N9" s="22"/>
      <c r="O9" s="22"/>
      <c r="P9" s="22"/>
      <c r="Q9" s="22"/>
      <c r="R9" s="22"/>
      <c r="S9" s="22"/>
      <c r="T9" s="26"/>
    </row>
    <row r="10" spans="1:20" s="17" customFormat="1" ht="12.75" customHeight="1" x14ac:dyDescent="0.3">
      <c r="A10" s="27" t="s">
        <v>6</v>
      </c>
      <c r="B10" s="18"/>
      <c r="C10" s="18"/>
      <c r="D10" s="18"/>
      <c r="E10" s="22"/>
      <c r="F10" s="22"/>
      <c r="G10" s="22"/>
      <c r="H10" s="22"/>
      <c r="I10" s="22"/>
      <c r="J10" s="22"/>
      <c r="K10" s="24"/>
      <c r="L10" s="22"/>
      <c r="M10" s="25"/>
      <c r="N10" s="22"/>
      <c r="O10" s="22"/>
      <c r="P10" s="22"/>
      <c r="Q10" s="22"/>
      <c r="R10" s="22"/>
      <c r="S10" s="22"/>
      <c r="T10" s="26"/>
    </row>
    <row r="11" spans="1:20" s="17" customFormat="1" ht="12.75" customHeight="1" x14ac:dyDescent="0.3">
      <c r="A11" s="32" t="s">
        <v>7</v>
      </c>
      <c r="B11" s="33"/>
      <c r="C11" s="33"/>
      <c r="D11" s="33"/>
      <c r="E11" s="25"/>
      <c r="F11" s="25"/>
      <c r="G11" s="25"/>
      <c r="H11" s="25"/>
      <c r="I11" s="25"/>
      <c r="J11" s="25"/>
      <c r="K11" s="34"/>
      <c r="L11" s="25"/>
      <c r="M11" s="25"/>
      <c r="N11" s="25"/>
      <c r="O11" s="22"/>
      <c r="P11" s="22"/>
      <c r="Q11" s="22"/>
      <c r="R11" s="22"/>
      <c r="S11" s="22"/>
      <c r="T11" s="26"/>
    </row>
    <row r="12" spans="1:20" s="17" customFormat="1" ht="12.75" customHeight="1" x14ac:dyDescent="0.3">
      <c r="A12" s="32" t="s">
        <v>8</v>
      </c>
      <c r="B12" s="33"/>
      <c r="C12" s="33"/>
      <c r="D12" s="33"/>
      <c r="E12" s="25"/>
      <c r="F12" s="25"/>
      <c r="G12" s="25"/>
      <c r="H12" s="25"/>
      <c r="I12" s="25"/>
      <c r="J12" s="25"/>
      <c r="K12" s="34"/>
      <c r="L12" s="25"/>
      <c r="M12" s="25"/>
      <c r="N12" s="25"/>
      <c r="O12" s="22"/>
      <c r="P12" s="22"/>
      <c r="Q12" s="22"/>
      <c r="R12" s="22"/>
      <c r="S12" s="22"/>
      <c r="T12" s="26"/>
    </row>
    <row r="13" spans="1:20" s="17" customFormat="1" ht="12.75" customHeight="1" x14ac:dyDescent="0.3">
      <c r="A13" s="32" t="s">
        <v>9</v>
      </c>
      <c r="B13" s="33"/>
      <c r="C13" s="33"/>
      <c r="D13" s="33"/>
      <c r="E13" s="30"/>
      <c r="F13" s="30"/>
      <c r="G13" s="30"/>
      <c r="H13" s="30"/>
      <c r="I13" s="30"/>
      <c r="J13" s="30"/>
      <c r="K13" s="35"/>
      <c r="L13" s="30"/>
      <c r="M13" s="30"/>
      <c r="N13" s="30"/>
      <c r="O13" s="28"/>
      <c r="P13" s="28"/>
      <c r="Q13" s="28"/>
      <c r="R13" s="28"/>
      <c r="S13" s="28"/>
      <c r="T13" s="31"/>
    </row>
    <row r="14" spans="1:20" s="17" customFormat="1" ht="12.75" customHeight="1" x14ac:dyDescent="0.3">
      <c r="A14" s="36"/>
      <c r="B14" s="33"/>
      <c r="C14" s="33"/>
      <c r="D14" s="33"/>
      <c r="E14" s="28"/>
      <c r="F14" s="28"/>
      <c r="G14" s="28"/>
      <c r="H14" s="28"/>
      <c r="I14" s="28"/>
      <c r="J14" s="28"/>
      <c r="K14" s="29"/>
      <c r="L14" s="28"/>
      <c r="M14" s="30"/>
      <c r="N14" s="28"/>
      <c r="O14" s="28"/>
      <c r="P14" s="28"/>
      <c r="Q14" s="28"/>
      <c r="R14" s="28"/>
      <c r="S14" s="28"/>
      <c r="T14" s="31"/>
    </row>
    <row r="15" spans="1:20" s="17" customFormat="1" ht="12.75" customHeight="1" x14ac:dyDescent="0.3">
      <c r="A15" s="21" t="s">
        <v>10</v>
      </c>
      <c r="B15" s="33"/>
      <c r="C15" s="33"/>
      <c r="D15" s="33"/>
      <c r="E15" s="28"/>
      <c r="F15" s="28"/>
      <c r="G15" s="28"/>
      <c r="H15" s="28"/>
      <c r="I15" s="28"/>
      <c r="J15" s="28"/>
      <c r="K15" s="29"/>
      <c r="L15" s="28"/>
      <c r="M15" s="30"/>
      <c r="N15" s="28"/>
      <c r="O15" s="28"/>
      <c r="P15" s="28"/>
      <c r="Q15" s="28"/>
      <c r="R15" s="28"/>
      <c r="S15" s="28"/>
      <c r="T15" s="31"/>
    </row>
    <row r="16" spans="1:20" s="17" customFormat="1" ht="12.75" customHeight="1" x14ac:dyDescent="0.3">
      <c r="A16" s="32" t="s">
        <v>11</v>
      </c>
      <c r="B16" s="33"/>
      <c r="C16" s="33"/>
      <c r="D16" s="33"/>
      <c r="E16" s="28"/>
      <c r="F16" s="28"/>
      <c r="G16" s="28"/>
      <c r="H16" s="28"/>
      <c r="I16" s="28"/>
      <c r="J16" s="28"/>
      <c r="K16" s="29"/>
      <c r="L16" s="28"/>
      <c r="M16" s="30"/>
      <c r="N16" s="28"/>
      <c r="O16" s="28"/>
      <c r="P16" s="28"/>
      <c r="Q16" s="28"/>
      <c r="R16" s="28"/>
      <c r="S16" s="28"/>
      <c r="T16" s="31"/>
    </row>
    <row r="17" spans="1:20" s="17" customFormat="1" ht="12.75" customHeight="1" x14ac:dyDescent="0.3">
      <c r="A17" s="32" t="s">
        <v>12</v>
      </c>
      <c r="B17" s="33"/>
      <c r="C17" s="33"/>
      <c r="D17" s="33"/>
      <c r="E17" s="28"/>
      <c r="F17" s="28"/>
      <c r="G17" s="28"/>
      <c r="H17" s="28"/>
      <c r="I17" s="28"/>
      <c r="J17" s="28"/>
      <c r="K17" s="29"/>
      <c r="L17" s="28"/>
      <c r="M17" s="30"/>
      <c r="N17" s="28"/>
      <c r="O17" s="28"/>
      <c r="P17" s="28"/>
      <c r="Q17" s="28"/>
      <c r="R17" s="28"/>
      <c r="S17" s="28"/>
      <c r="T17" s="31"/>
    </row>
    <row r="18" spans="1:20" s="17" customFormat="1" ht="12.75" customHeight="1" x14ac:dyDescent="0.3">
      <c r="A18" s="32" t="s">
        <v>13</v>
      </c>
      <c r="B18" s="33"/>
      <c r="C18" s="33"/>
      <c r="D18" s="33"/>
      <c r="E18" s="28"/>
      <c r="F18" s="28"/>
      <c r="G18" s="28"/>
      <c r="H18" s="28"/>
      <c r="I18" s="28"/>
      <c r="J18" s="28"/>
      <c r="K18" s="29"/>
      <c r="L18" s="28"/>
      <c r="M18" s="30"/>
      <c r="N18" s="28"/>
      <c r="O18" s="28"/>
      <c r="P18" s="28"/>
      <c r="Q18" s="28"/>
      <c r="R18" s="28"/>
      <c r="S18" s="28"/>
      <c r="T18" s="31"/>
    </row>
    <row r="19" spans="1:20" s="40" customFormat="1" ht="12.75" customHeight="1" x14ac:dyDescent="0.3">
      <c r="A19" s="32" t="s">
        <v>14</v>
      </c>
      <c r="B19" s="33"/>
      <c r="C19" s="33"/>
      <c r="D19" s="33"/>
      <c r="E19" s="37"/>
      <c r="F19" s="37"/>
      <c r="G19" s="37"/>
      <c r="H19" s="37"/>
      <c r="I19" s="37"/>
      <c r="J19" s="37"/>
      <c r="K19" s="38"/>
      <c r="L19" s="37"/>
      <c r="M19" s="39"/>
      <c r="N19" s="37"/>
      <c r="O19" s="37"/>
      <c r="P19" s="37"/>
      <c r="Q19" s="37"/>
      <c r="R19" s="37"/>
      <c r="S19" s="37"/>
      <c r="T19" s="37"/>
    </row>
    <row r="20" spans="1:20" s="17" customFormat="1" ht="12.75" customHeight="1" x14ac:dyDescent="0.3">
      <c r="A20" s="32"/>
      <c r="B20" s="33"/>
      <c r="C20" s="33"/>
      <c r="D20" s="33"/>
      <c r="E20" s="28"/>
      <c r="F20" s="28"/>
      <c r="G20" s="28"/>
      <c r="H20" s="28"/>
      <c r="I20" s="28"/>
      <c r="J20" s="28"/>
      <c r="K20" s="29"/>
      <c r="L20" s="28"/>
      <c r="M20" s="30"/>
      <c r="N20" s="28"/>
      <c r="O20" s="28"/>
      <c r="P20" s="28"/>
      <c r="Q20" s="28"/>
      <c r="R20" s="28"/>
      <c r="S20" s="28"/>
      <c r="T20" s="31"/>
    </row>
    <row r="21" spans="1:20" s="17" customFormat="1" ht="12.75" customHeight="1" x14ac:dyDescent="0.3">
      <c r="A21" s="32" t="s">
        <v>15</v>
      </c>
      <c r="B21" s="33"/>
      <c r="C21" s="33"/>
      <c r="D21" s="33"/>
      <c r="E21" s="28"/>
      <c r="F21" s="28"/>
      <c r="G21" s="28"/>
      <c r="H21" s="28"/>
      <c r="I21" s="28"/>
      <c r="J21" s="28"/>
      <c r="K21" s="29"/>
      <c r="L21" s="28"/>
      <c r="M21" s="30"/>
      <c r="N21" s="28"/>
      <c r="O21" s="28"/>
      <c r="P21" s="28"/>
      <c r="Q21" s="28"/>
      <c r="R21" s="28"/>
      <c r="S21" s="28"/>
      <c r="T21" s="31"/>
    </row>
    <row r="22" spans="1:20" s="17" customFormat="1" ht="12.75" customHeight="1" x14ac:dyDescent="0.3">
      <c r="A22" s="32" t="s">
        <v>16</v>
      </c>
      <c r="B22" s="33"/>
      <c r="C22" s="33"/>
      <c r="D22" s="33"/>
      <c r="E22" s="28"/>
      <c r="F22" s="28"/>
      <c r="G22" s="28"/>
      <c r="H22" s="28"/>
      <c r="I22" s="28"/>
      <c r="J22" s="28"/>
      <c r="K22" s="29"/>
      <c r="L22" s="28"/>
      <c r="M22" s="30"/>
      <c r="N22" s="28"/>
      <c r="O22" s="28"/>
      <c r="P22" s="28"/>
      <c r="Q22" s="28"/>
      <c r="R22" s="28"/>
      <c r="S22" s="28"/>
      <c r="T22" s="31"/>
    </row>
    <row r="23" spans="1:20" s="17" customFormat="1" ht="12.75" customHeight="1" x14ac:dyDescent="0.3">
      <c r="A23" s="32"/>
      <c r="B23" s="33"/>
      <c r="C23" s="33"/>
      <c r="D23" s="33"/>
      <c r="E23" s="28"/>
      <c r="F23" s="28"/>
      <c r="G23" s="28"/>
      <c r="H23" s="28"/>
      <c r="I23" s="28"/>
      <c r="J23" s="28"/>
      <c r="K23" s="29"/>
      <c r="L23" s="28"/>
      <c r="M23" s="30"/>
      <c r="N23" s="28"/>
      <c r="O23" s="28"/>
      <c r="P23" s="28"/>
      <c r="Q23" s="28"/>
      <c r="R23" s="28"/>
      <c r="S23" s="28"/>
      <c r="T23" s="31"/>
    </row>
    <row r="24" spans="1:20" s="17" customFormat="1" ht="12.75" customHeight="1" x14ac:dyDescent="0.3">
      <c r="A24" s="41" t="s">
        <v>17</v>
      </c>
      <c r="B24" s="33"/>
      <c r="C24" s="33"/>
      <c r="D24" s="33"/>
      <c r="E24" s="28"/>
      <c r="F24" s="28"/>
      <c r="G24" s="28"/>
      <c r="H24" s="28"/>
      <c r="I24" s="28"/>
      <c r="J24" s="28"/>
      <c r="K24" s="29"/>
      <c r="L24" s="28"/>
      <c r="M24" s="30"/>
      <c r="N24" s="28"/>
      <c r="O24" s="28"/>
      <c r="P24" s="28"/>
      <c r="Q24" s="28"/>
      <c r="R24" s="28"/>
      <c r="S24" s="28"/>
      <c r="T24" s="31"/>
    </row>
    <row r="25" spans="1:20" s="17" customFormat="1" ht="12.75" customHeight="1" x14ac:dyDescent="0.3">
      <c r="A25" s="32" t="s">
        <v>18</v>
      </c>
      <c r="B25" s="33"/>
      <c r="C25" s="33"/>
      <c r="D25" s="33"/>
      <c r="E25" s="28"/>
      <c r="F25" s="28"/>
      <c r="G25" s="28"/>
      <c r="H25" s="28"/>
      <c r="I25" s="28"/>
      <c r="J25" s="28"/>
      <c r="K25" s="29"/>
      <c r="L25" s="28"/>
      <c r="M25" s="30"/>
      <c r="N25" s="28"/>
      <c r="O25" s="28"/>
      <c r="P25" s="28"/>
      <c r="Q25" s="28"/>
      <c r="R25" s="28"/>
      <c r="S25" s="28"/>
      <c r="T25" s="31"/>
    </row>
    <row r="26" spans="1:20" s="17" customFormat="1" ht="12.75" customHeight="1" x14ac:dyDescent="0.3">
      <c r="A26" s="32" t="s">
        <v>19</v>
      </c>
      <c r="B26" s="33"/>
      <c r="C26" s="33"/>
      <c r="D26" s="33"/>
      <c r="E26" s="28"/>
      <c r="F26" s="28"/>
      <c r="G26" s="28"/>
      <c r="H26" s="28"/>
      <c r="I26" s="28"/>
      <c r="J26" s="28"/>
      <c r="K26" s="29"/>
      <c r="L26" s="28"/>
      <c r="M26" s="30"/>
      <c r="N26" s="28"/>
      <c r="O26" s="28"/>
      <c r="P26" s="28"/>
      <c r="Q26" s="28"/>
      <c r="R26" s="28"/>
      <c r="S26" s="28"/>
      <c r="T26" s="31"/>
    </row>
    <row r="27" spans="1:20" s="17" customFormat="1" ht="12.75" customHeight="1" x14ac:dyDescent="0.3">
      <c r="A27" s="32" t="s">
        <v>20</v>
      </c>
      <c r="B27" s="33"/>
      <c r="C27" s="33"/>
      <c r="D27" s="33"/>
      <c r="E27" s="28"/>
      <c r="F27" s="28"/>
      <c r="G27" s="28"/>
      <c r="H27" s="28"/>
      <c r="I27" s="28"/>
      <c r="J27" s="28"/>
      <c r="K27" s="29"/>
      <c r="L27" s="28"/>
      <c r="M27" s="30"/>
      <c r="N27" s="28"/>
      <c r="O27" s="28"/>
      <c r="P27" s="28"/>
      <c r="Q27" s="28"/>
      <c r="R27" s="28"/>
      <c r="S27" s="28"/>
      <c r="T27" s="31"/>
    </row>
    <row r="28" spans="1:20" s="17" customFormat="1" ht="12.75" customHeight="1" x14ac:dyDescent="0.3">
      <c r="A28" s="32"/>
      <c r="B28" s="33"/>
      <c r="C28" s="33"/>
      <c r="D28" s="33"/>
      <c r="E28" s="28"/>
      <c r="F28" s="28"/>
      <c r="G28" s="28"/>
      <c r="H28" s="28"/>
      <c r="I28" s="28"/>
      <c r="J28" s="28"/>
      <c r="K28" s="29"/>
      <c r="L28" s="28"/>
      <c r="M28" s="30"/>
      <c r="N28" s="28"/>
      <c r="O28" s="28"/>
      <c r="P28" s="28"/>
      <c r="Q28" s="28"/>
      <c r="R28" s="28"/>
      <c r="S28" s="28"/>
      <c r="T28" s="31"/>
    </row>
    <row r="29" spans="1:20" ht="12.75" customHeight="1" x14ac:dyDescent="0.2">
      <c r="A29" s="26" t="s">
        <v>21</v>
      </c>
    </row>
    <row r="30" spans="1:20" ht="12.75" customHeight="1" x14ac:dyDescent="0.2">
      <c r="A30" s="26" t="s">
        <v>22</v>
      </c>
    </row>
    <row r="32" spans="1:20" x14ac:dyDescent="0.2">
      <c r="A32" s="44"/>
      <c r="B32" s="44"/>
      <c r="C32" s="44"/>
      <c r="D32" s="44"/>
      <c r="E32" s="44"/>
      <c r="F32" s="45" t="s">
        <v>23</v>
      </c>
      <c r="G32" s="45"/>
      <c r="H32" s="45" t="s">
        <v>24</v>
      </c>
      <c r="I32" s="45"/>
      <c r="J32" s="45" t="s">
        <v>25</v>
      </c>
      <c r="K32" s="45"/>
      <c r="L32" s="45" t="s">
        <v>26</v>
      </c>
      <c r="M32" s="45"/>
      <c r="N32" s="45" t="s">
        <v>27</v>
      </c>
    </row>
    <row r="33" spans="1:21" x14ac:dyDescent="0.2">
      <c r="A33" s="46" t="s">
        <v>28</v>
      </c>
      <c r="B33" s="46"/>
      <c r="C33" s="46"/>
      <c r="D33" s="46"/>
      <c r="E33" s="47"/>
      <c r="F33" s="48">
        <v>2011</v>
      </c>
      <c r="G33" s="47"/>
      <c r="H33" s="49">
        <v>2012</v>
      </c>
      <c r="I33" s="47"/>
      <c r="J33" s="49">
        <v>2012</v>
      </c>
      <c r="K33" s="45"/>
      <c r="L33" s="49">
        <v>2012</v>
      </c>
      <c r="M33" s="50"/>
      <c r="N33" s="48">
        <v>2012</v>
      </c>
      <c r="U33" s="43"/>
    </row>
    <row r="34" spans="1:21" x14ac:dyDescent="0.2">
      <c r="A34" s="47"/>
      <c r="B34" s="47"/>
      <c r="C34" s="47"/>
      <c r="D34" s="47"/>
      <c r="E34" s="44"/>
      <c r="F34" s="47"/>
      <c r="G34" s="47"/>
      <c r="H34" s="51" t="s">
        <v>29</v>
      </c>
      <c r="I34" s="51"/>
      <c r="J34" s="51"/>
      <c r="K34" s="51"/>
      <c r="L34" s="51"/>
      <c r="M34" s="51"/>
      <c r="N34" s="51"/>
    </row>
    <row r="35" spans="1:21" x14ac:dyDescent="0.2">
      <c r="A35" s="47" t="s">
        <v>30</v>
      </c>
      <c r="B35" s="47"/>
      <c r="C35" s="47"/>
      <c r="D35" s="47"/>
      <c r="E35" s="44"/>
      <c r="F35" s="52">
        <v>62.7</v>
      </c>
      <c r="G35" s="47"/>
      <c r="H35" s="52">
        <v>56.8</v>
      </c>
      <c r="I35" s="53"/>
      <c r="J35" s="52">
        <v>53</v>
      </c>
      <c r="K35" s="53"/>
      <c r="L35" s="52">
        <v>57</v>
      </c>
      <c r="M35" s="52"/>
      <c r="N35" s="52">
        <v>59</v>
      </c>
    </row>
    <row r="36" spans="1:21" x14ac:dyDescent="0.2">
      <c r="A36" s="54" t="s">
        <v>31</v>
      </c>
      <c r="B36" s="54"/>
      <c r="C36" s="54"/>
      <c r="D36" s="54"/>
      <c r="E36" s="44"/>
      <c r="F36" s="52">
        <v>37.299999999999997</v>
      </c>
      <c r="G36" s="47"/>
      <c r="H36" s="52">
        <f>37.3</f>
        <v>37.299999999999997</v>
      </c>
      <c r="I36" s="53"/>
      <c r="J36" s="52">
        <f>37.3</f>
        <v>37.299999999999997</v>
      </c>
      <c r="K36" s="53"/>
      <c r="L36" s="52">
        <f>37.3</f>
        <v>37.299999999999997</v>
      </c>
      <c r="M36" s="52"/>
      <c r="N36" s="52">
        <v>11.9</v>
      </c>
    </row>
    <row r="37" spans="1:21" x14ac:dyDescent="0.2">
      <c r="A37" s="55" t="s">
        <v>32</v>
      </c>
      <c r="B37" s="55"/>
      <c r="C37" s="55"/>
      <c r="D37" s="56"/>
      <c r="E37" s="57"/>
      <c r="F37" s="58">
        <f>SUM(F35:F36)</f>
        <v>100</v>
      </c>
      <c r="G37" s="57"/>
      <c r="H37" s="58">
        <f>SUM(H35:H36)</f>
        <v>94.1</v>
      </c>
      <c r="I37" s="52"/>
      <c r="J37" s="58">
        <f>SUM(J35:J36)</f>
        <v>90.3</v>
      </c>
      <c r="K37" s="52"/>
      <c r="L37" s="58">
        <f>SUM(L35:L36)</f>
        <v>94.3</v>
      </c>
      <c r="M37" s="52"/>
      <c r="N37" s="58">
        <f>SUM(N35:N36)</f>
        <v>70.900000000000006</v>
      </c>
    </row>
    <row r="38" spans="1:21" x14ac:dyDescent="0.2">
      <c r="A38" s="47"/>
      <c r="B38" s="47"/>
      <c r="C38" s="47"/>
      <c r="D38" s="47"/>
      <c r="E38" s="44"/>
      <c r="F38" s="53"/>
      <c r="G38" s="47"/>
      <c r="H38" s="53"/>
      <c r="I38" s="53"/>
      <c r="J38" s="53"/>
      <c r="K38" s="53"/>
      <c r="L38" s="53"/>
      <c r="M38" s="52"/>
      <c r="N38" s="53"/>
    </row>
    <row r="39" spans="1:21" x14ac:dyDescent="0.2">
      <c r="A39" s="47" t="s">
        <v>33</v>
      </c>
      <c r="B39" s="47"/>
      <c r="C39" s="47"/>
      <c r="D39" s="47"/>
      <c r="E39" s="44"/>
      <c r="F39" s="53">
        <v>177.9</v>
      </c>
      <c r="G39" s="47"/>
      <c r="H39" s="53">
        <v>176.5</v>
      </c>
      <c r="I39" s="53"/>
      <c r="J39" s="53">
        <v>157.69999999999999</v>
      </c>
      <c r="K39" s="53"/>
      <c r="L39" s="53">
        <v>152.4</v>
      </c>
      <c r="M39" s="52"/>
      <c r="N39" s="53">
        <v>168.3</v>
      </c>
    </row>
    <row r="40" spans="1:21" x14ac:dyDescent="0.2">
      <c r="A40" s="47" t="s">
        <v>34</v>
      </c>
      <c r="B40" s="47"/>
      <c r="C40" s="54"/>
      <c r="D40" s="54"/>
      <c r="E40" s="44"/>
      <c r="F40" s="53">
        <f>(36.8*0.23)+0.4*0.28</f>
        <v>8.5760000000000005</v>
      </c>
      <c r="G40" s="47"/>
      <c r="H40" s="53">
        <f>(36.8*0.23)+0.4*0.28</f>
        <v>8.5760000000000005</v>
      </c>
      <c r="I40" s="53"/>
      <c r="J40" s="53">
        <f>(36.8*0.23)+0.4*0.28</f>
        <v>8.5760000000000005</v>
      </c>
      <c r="K40" s="53"/>
      <c r="L40" s="53">
        <f>(36.8*0.23)+0.4*0.28</f>
        <v>8.5760000000000005</v>
      </c>
      <c r="M40" s="52"/>
      <c r="N40" s="53">
        <f>((36.8-2.9)*0.23)-(22.5*0.28)+0.1</f>
        <v>1.5969999999999991</v>
      </c>
    </row>
    <row r="41" spans="1:21" x14ac:dyDescent="0.2">
      <c r="A41" s="56" t="s">
        <v>35</v>
      </c>
      <c r="B41" s="56"/>
      <c r="C41" s="55"/>
      <c r="D41" s="55"/>
      <c r="E41" s="57"/>
      <c r="F41" s="58">
        <f>SUM(F39:F40)</f>
        <v>186.476</v>
      </c>
      <c r="G41" s="57"/>
      <c r="H41" s="58">
        <f>SUM(H39:H40)</f>
        <v>185.07599999999999</v>
      </c>
      <c r="I41" s="52"/>
      <c r="J41" s="58">
        <f>SUM(J39:J40)</f>
        <v>166.27599999999998</v>
      </c>
      <c r="K41" s="52"/>
      <c r="L41" s="58">
        <f>SUM(L39:L40)</f>
        <v>160.976</v>
      </c>
      <c r="M41" s="52"/>
      <c r="N41" s="58">
        <f>SUM(N39:N40)</f>
        <v>169.89700000000002</v>
      </c>
    </row>
    <row r="42" spans="1:21" x14ac:dyDescent="0.2">
      <c r="A42" s="47"/>
      <c r="B42" s="47"/>
      <c r="C42" s="47"/>
      <c r="D42" s="47"/>
      <c r="E42" s="44"/>
      <c r="F42" s="53"/>
      <c r="G42" s="47"/>
      <c r="H42" s="53"/>
      <c r="I42" s="53"/>
      <c r="J42" s="53"/>
      <c r="K42" s="53"/>
      <c r="L42" s="53"/>
      <c r="M42" s="52"/>
      <c r="N42" s="53"/>
    </row>
    <row r="43" spans="1:21" x14ac:dyDescent="0.2">
      <c r="A43" s="47" t="s">
        <v>36</v>
      </c>
      <c r="B43" s="47"/>
      <c r="C43" s="47"/>
      <c r="D43" s="47"/>
      <c r="E43" s="44"/>
      <c r="F43" s="52">
        <v>-20.3</v>
      </c>
      <c r="G43" s="47"/>
      <c r="H43" s="52">
        <v>-19.5</v>
      </c>
      <c r="I43" s="53"/>
      <c r="J43" s="52">
        <v>-19</v>
      </c>
      <c r="K43" s="53"/>
      <c r="L43" s="52">
        <v>-17.100000000000001</v>
      </c>
      <c r="M43" s="52"/>
      <c r="N43" s="52">
        <v>-16</v>
      </c>
    </row>
    <row r="44" spans="1:21" x14ac:dyDescent="0.2">
      <c r="A44" s="47" t="s">
        <v>37</v>
      </c>
      <c r="B44" s="47"/>
      <c r="C44" s="54"/>
      <c r="D44" s="54"/>
      <c r="E44" s="44"/>
      <c r="F44" s="52">
        <f>-F36+F40</f>
        <v>-28.723999999999997</v>
      </c>
      <c r="G44" s="47"/>
      <c r="H44" s="52">
        <f>-H36+H40</f>
        <v>-28.723999999999997</v>
      </c>
      <c r="I44" s="53"/>
      <c r="J44" s="52">
        <f>-J36+J40</f>
        <v>-28.723999999999997</v>
      </c>
      <c r="K44" s="53"/>
      <c r="L44" s="52">
        <f>-L36+L40</f>
        <v>-28.723999999999997</v>
      </c>
      <c r="M44" s="52"/>
      <c r="N44" s="52">
        <f>-N36+N40</f>
        <v>-10.303000000000001</v>
      </c>
    </row>
    <row r="45" spans="1:21" x14ac:dyDescent="0.2">
      <c r="A45" s="56" t="s">
        <v>38</v>
      </c>
      <c r="B45" s="56"/>
      <c r="C45" s="55"/>
      <c r="D45" s="55"/>
      <c r="E45" s="57"/>
      <c r="F45" s="58">
        <f>SUM(F43:F44)</f>
        <v>-49.024000000000001</v>
      </c>
      <c r="G45" s="57"/>
      <c r="H45" s="58">
        <f>SUM(H43:H44)</f>
        <v>-48.223999999999997</v>
      </c>
      <c r="I45" s="52"/>
      <c r="J45" s="58">
        <f>SUM(J43:J44)</f>
        <v>-47.723999999999997</v>
      </c>
      <c r="K45" s="52"/>
      <c r="L45" s="58">
        <f>SUM(L43:L44)</f>
        <v>-45.823999999999998</v>
      </c>
      <c r="M45" s="52"/>
      <c r="N45" s="58">
        <f>SUM(N43:N44)</f>
        <v>-26.303000000000001</v>
      </c>
    </row>
    <row r="46" spans="1:21" s="17" customFormat="1" ht="18.75" x14ac:dyDescent="0.3">
      <c r="A46" s="32"/>
      <c r="B46" s="33"/>
      <c r="C46" s="33"/>
      <c r="D46" s="33"/>
      <c r="E46" s="28"/>
      <c r="F46" s="28"/>
      <c r="G46" s="28"/>
      <c r="H46" s="28"/>
      <c r="I46" s="28"/>
      <c r="J46" s="28"/>
      <c r="K46" s="29"/>
      <c r="L46" s="28"/>
      <c r="M46" s="30"/>
      <c r="N46" s="28"/>
      <c r="O46" s="28"/>
      <c r="P46" s="28"/>
      <c r="Q46" s="28"/>
      <c r="R46" s="28"/>
      <c r="S46" s="28"/>
      <c r="T46" s="31"/>
    </row>
    <row r="47" spans="1:21" s="17" customFormat="1" ht="18.75" x14ac:dyDescent="0.3">
      <c r="A47" s="32"/>
      <c r="B47" s="33"/>
      <c r="C47" s="33"/>
      <c r="D47" s="33"/>
      <c r="E47" s="28"/>
      <c r="F47" s="28"/>
      <c r="G47" s="28"/>
      <c r="H47" s="28"/>
      <c r="I47" s="28"/>
      <c r="J47" s="28"/>
      <c r="K47" s="29"/>
      <c r="L47" s="28"/>
      <c r="M47" s="30"/>
      <c r="N47" s="28"/>
      <c r="O47" s="28"/>
      <c r="P47" s="28"/>
      <c r="Q47" s="28"/>
      <c r="R47" s="28"/>
      <c r="S47" s="28"/>
      <c r="T47" s="31"/>
    </row>
    <row r="48" spans="1:21" s="17" customFormat="1" ht="18.75" x14ac:dyDescent="0.3">
      <c r="A48" s="21" t="s">
        <v>39</v>
      </c>
      <c r="B48" s="33"/>
      <c r="C48" s="33"/>
      <c r="D48" s="33"/>
      <c r="E48" s="28"/>
      <c r="F48" s="28"/>
      <c r="G48" s="28"/>
      <c r="H48" s="28"/>
      <c r="I48" s="28"/>
      <c r="J48" s="28"/>
      <c r="K48" s="29"/>
      <c r="L48" s="28"/>
      <c r="M48" s="30"/>
      <c r="N48" s="28"/>
      <c r="O48" s="28"/>
      <c r="P48" s="28"/>
      <c r="Q48" s="28"/>
      <c r="R48" s="28"/>
      <c r="S48" s="28"/>
      <c r="T48" s="31"/>
    </row>
    <row r="49" spans="1:20" s="17" customFormat="1" ht="18.75" x14ac:dyDescent="0.3">
      <c r="A49" s="44" t="s">
        <v>40</v>
      </c>
      <c r="B49" s="33"/>
      <c r="C49" s="33"/>
      <c r="D49" s="33"/>
      <c r="E49" s="28"/>
      <c r="F49" s="28"/>
      <c r="G49" s="28"/>
      <c r="H49" s="28"/>
      <c r="I49" s="28"/>
      <c r="J49" s="28"/>
      <c r="K49" s="29"/>
      <c r="L49" s="28"/>
      <c r="M49" s="30"/>
      <c r="N49" s="28"/>
      <c r="O49" s="28"/>
      <c r="P49" s="28"/>
      <c r="Q49" s="28"/>
      <c r="R49" s="28"/>
      <c r="S49" s="28"/>
      <c r="T49" s="31"/>
    </row>
    <row r="50" spans="1:20" s="17" customFormat="1" ht="18.75" x14ac:dyDescent="0.3">
      <c r="A50" s="44" t="s">
        <v>41</v>
      </c>
      <c r="B50" s="33"/>
      <c r="C50" s="33"/>
      <c r="D50" s="33"/>
      <c r="E50" s="28"/>
      <c r="F50" s="28"/>
      <c r="G50" s="28"/>
      <c r="H50" s="28"/>
      <c r="I50" s="28"/>
      <c r="J50" s="28"/>
      <c r="K50" s="29"/>
      <c r="L50" s="28"/>
      <c r="M50" s="30"/>
      <c r="N50" s="28"/>
      <c r="O50" s="28"/>
      <c r="P50" s="28"/>
      <c r="Q50" s="28"/>
      <c r="R50" s="28"/>
      <c r="S50" s="28"/>
      <c r="T50" s="31"/>
    </row>
    <row r="51" spans="1:20" s="17" customFormat="1" ht="18.75" x14ac:dyDescent="0.3">
      <c r="A51" s="44" t="s">
        <v>42</v>
      </c>
      <c r="B51" s="33"/>
      <c r="C51" s="33"/>
      <c r="D51" s="33"/>
      <c r="E51" s="59"/>
      <c r="F51" s="26"/>
      <c r="G51" s="60"/>
      <c r="H51" s="43"/>
      <c r="I51" s="43"/>
      <c r="J51" s="43"/>
      <c r="K51" s="61"/>
      <c r="L51" s="43"/>
      <c r="M51" s="30"/>
      <c r="N51" s="28"/>
      <c r="O51" s="28"/>
      <c r="P51" s="28"/>
      <c r="Q51" s="28"/>
      <c r="R51" s="28"/>
      <c r="S51" s="28"/>
      <c r="T51" s="31"/>
    </row>
    <row r="52" spans="1:20" s="17" customFormat="1" ht="18.75" x14ac:dyDescent="0.3">
      <c r="A52" s="26"/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28"/>
      <c r="M52" s="30"/>
      <c r="N52" s="28"/>
      <c r="O52" s="28"/>
      <c r="P52" s="28"/>
      <c r="Q52" s="28"/>
      <c r="R52" s="28"/>
      <c r="S52" s="28"/>
      <c r="T52" s="31"/>
    </row>
    <row r="53" spans="1:20" s="17" customFormat="1" ht="13.5" thickBot="1" x14ac:dyDescent="0.25">
      <c r="A53" s="62" t="s">
        <v>43</v>
      </c>
      <c r="B53" s="62"/>
      <c r="C53" s="62"/>
      <c r="D53" s="62"/>
      <c r="E53" s="62"/>
      <c r="F53" s="63"/>
      <c r="G53" s="62"/>
      <c r="H53" s="62"/>
      <c r="I53" s="62"/>
      <c r="J53" s="62"/>
      <c r="K53" s="42"/>
      <c r="L53" s="42"/>
      <c r="M53" s="61"/>
      <c r="N53" s="42"/>
    </row>
    <row r="54" spans="1:20" s="69" customFormat="1" x14ac:dyDescent="0.2">
      <c r="A54" s="64"/>
      <c r="B54" s="64"/>
      <c r="C54" s="64"/>
      <c r="D54" s="64"/>
      <c r="E54" s="64"/>
      <c r="F54" s="65" t="s">
        <v>44</v>
      </c>
      <c r="G54" s="65"/>
      <c r="H54" s="65"/>
      <c r="I54" s="66"/>
      <c r="J54" s="65" t="s">
        <v>45</v>
      </c>
      <c r="K54" s="65"/>
      <c r="L54" s="65"/>
      <c r="M54" s="67"/>
      <c r="N54" s="68"/>
    </row>
    <row r="55" spans="1:20" s="69" customFormat="1" x14ac:dyDescent="0.2">
      <c r="A55" s="70" t="s">
        <v>29</v>
      </c>
      <c r="B55" s="71"/>
      <c r="C55" s="71"/>
      <c r="D55" s="71"/>
      <c r="E55" s="71"/>
      <c r="F55" s="72" t="s">
        <v>23</v>
      </c>
      <c r="G55" s="72"/>
      <c r="H55" s="72"/>
      <c r="I55" s="73"/>
      <c r="J55" s="72" t="s">
        <v>23</v>
      </c>
      <c r="K55" s="72"/>
      <c r="L55" s="72"/>
      <c r="N55" s="74"/>
    </row>
    <row r="56" spans="1:20" s="69" customFormat="1" x14ac:dyDescent="0.2">
      <c r="A56" s="75" t="s">
        <v>28</v>
      </c>
      <c r="B56" s="76"/>
      <c r="C56" s="76"/>
      <c r="D56" s="76"/>
      <c r="E56" s="77"/>
      <c r="F56" s="9">
        <v>2013</v>
      </c>
      <c r="G56" s="79"/>
      <c r="H56" s="80">
        <v>2012</v>
      </c>
      <c r="I56" s="81"/>
      <c r="J56" s="9">
        <v>2013</v>
      </c>
      <c r="K56" s="79"/>
      <c r="L56" s="80">
        <v>2012</v>
      </c>
      <c r="N56" s="81"/>
    </row>
    <row r="57" spans="1:20" s="69" customFormat="1" x14ac:dyDescent="0.2">
      <c r="A57" s="77" t="s">
        <v>29</v>
      </c>
      <c r="B57" s="26" t="s">
        <v>46</v>
      </c>
      <c r="C57" s="26"/>
      <c r="D57" s="26"/>
      <c r="E57" s="77"/>
      <c r="F57" s="82" t="s">
        <v>29</v>
      </c>
      <c r="G57" s="82"/>
      <c r="H57" s="82"/>
      <c r="I57" s="82"/>
      <c r="J57" s="82" t="s">
        <v>29</v>
      </c>
      <c r="K57" s="82"/>
      <c r="L57" s="82"/>
      <c r="N57" s="82"/>
      <c r="O57" s="77"/>
    </row>
    <row r="58" spans="1:20" s="69" customFormat="1" x14ac:dyDescent="0.2">
      <c r="A58" s="77"/>
      <c r="B58" s="42" t="s">
        <v>47</v>
      </c>
      <c r="C58" s="42"/>
      <c r="D58" s="42"/>
      <c r="E58" s="77"/>
      <c r="F58" s="185">
        <v>121.7</v>
      </c>
      <c r="G58" s="84"/>
      <c r="H58" s="83">
        <v>156.30000000000001</v>
      </c>
      <c r="I58" s="83"/>
      <c r="J58" s="185">
        <v>677.5</v>
      </c>
      <c r="K58" s="84"/>
      <c r="L58" s="83">
        <v>623.5</v>
      </c>
      <c r="N58" s="85"/>
      <c r="O58" s="86"/>
      <c r="P58" s="20"/>
      <c r="Q58" s="1"/>
      <c r="R58" s="87"/>
      <c r="S58" s="88"/>
      <c r="T58" s="77"/>
    </row>
    <row r="59" spans="1:20" s="69" customFormat="1" x14ac:dyDescent="0.2">
      <c r="A59" s="77"/>
      <c r="B59" s="26" t="s">
        <v>48</v>
      </c>
      <c r="C59" s="26"/>
      <c r="D59" s="26"/>
      <c r="E59" s="77"/>
      <c r="F59" s="186">
        <v>94.3</v>
      </c>
      <c r="G59" s="89"/>
      <c r="H59" s="85">
        <v>81.400000000000006</v>
      </c>
      <c r="I59" s="85"/>
      <c r="J59" s="186">
        <v>360.5</v>
      </c>
      <c r="K59" s="89"/>
      <c r="L59" s="85">
        <v>461.3</v>
      </c>
      <c r="N59" s="85"/>
      <c r="O59" s="90"/>
      <c r="P59" s="20"/>
      <c r="Q59" s="2"/>
      <c r="R59" s="87"/>
      <c r="S59" s="88"/>
      <c r="T59" s="77"/>
    </row>
    <row r="60" spans="1:20" s="69" customFormat="1" x14ac:dyDescent="0.2">
      <c r="A60" s="64"/>
      <c r="B60" s="42" t="s">
        <v>49</v>
      </c>
      <c r="C60" s="42"/>
      <c r="D60" s="42"/>
      <c r="E60" s="64"/>
      <c r="F60" s="186">
        <v>99.2</v>
      </c>
      <c r="G60" s="89"/>
      <c r="H60" s="85">
        <v>65.8</v>
      </c>
      <c r="I60" s="85"/>
      <c r="J60" s="186">
        <v>311.3</v>
      </c>
      <c r="K60" s="89"/>
      <c r="L60" s="85">
        <v>266.8</v>
      </c>
      <c r="N60" s="85"/>
      <c r="O60" s="90"/>
      <c r="P60" s="20"/>
      <c r="Q60" s="2"/>
      <c r="R60" s="87"/>
      <c r="S60" s="88"/>
      <c r="T60" s="77"/>
    </row>
    <row r="61" spans="1:20" s="69" customFormat="1" x14ac:dyDescent="0.2">
      <c r="A61" s="64"/>
      <c r="B61" s="42" t="s">
        <v>50</v>
      </c>
      <c r="C61" s="42"/>
      <c r="D61" s="42"/>
      <c r="E61" s="64"/>
      <c r="F61" s="186">
        <f>8.3+24.3</f>
        <v>32.6</v>
      </c>
      <c r="G61" s="89"/>
      <c r="H61" s="85">
        <v>32.299999999999997</v>
      </c>
      <c r="I61" s="85"/>
      <c r="J61" s="186">
        <f>34.4+88.3</f>
        <v>122.69999999999999</v>
      </c>
      <c r="K61" s="89"/>
      <c r="L61" s="85">
        <f>124.4</f>
        <v>124.4</v>
      </c>
      <c r="N61" s="85"/>
      <c r="O61" s="90"/>
      <c r="P61" s="20"/>
      <c r="Q61" s="2"/>
      <c r="R61" s="87"/>
      <c r="S61" s="88"/>
      <c r="T61" s="77"/>
    </row>
    <row r="62" spans="1:20" s="69" customFormat="1" x14ac:dyDescent="0.2">
      <c r="A62" s="76"/>
      <c r="B62" s="91" t="s">
        <v>51</v>
      </c>
      <c r="C62" s="91"/>
      <c r="D62" s="91"/>
      <c r="E62" s="64"/>
      <c r="F62" s="187">
        <v>11.6</v>
      </c>
      <c r="G62" s="89"/>
      <c r="H62" s="92">
        <f>24.1+0.1</f>
        <v>24.200000000000003</v>
      </c>
      <c r="I62" s="85"/>
      <c r="J62" s="187">
        <f>29.2+0.1</f>
        <v>29.3</v>
      </c>
      <c r="K62" s="89"/>
      <c r="L62" s="92">
        <f>41.9+0.1</f>
        <v>42</v>
      </c>
      <c r="N62" s="85"/>
      <c r="O62" s="90"/>
      <c r="P62" s="20"/>
      <c r="Q62" s="2"/>
      <c r="R62" s="87"/>
      <c r="S62" s="88"/>
      <c r="T62" s="77"/>
    </row>
    <row r="63" spans="1:20" s="67" customFormat="1" x14ac:dyDescent="0.2">
      <c r="A63" s="64"/>
      <c r="B63" s="42" t="s">
        <v>52</v>
      </c>
      <c r="C63" s="42"/>
      <c r="D63" s="42"/>
      <c r="E63" s="64"/>
      <c r="F63" s="188">
        <f>SUM(F58:F62)</f>
        <v>359.40000000000003</v>
      </c>
      <c r="G63" s="89"/>
      <c r="H63" s="94">
        <f>SUM(H58:H62)</f>
        <v>360</v>
      </c>
      <c r="I63" s="94"/>
      <c r="J63" s="188">
        <f>SUM(J58:J62)</f>
        <v>1501.3</v>
      </c>
      <c r="K63" s="89"/>
      <c r="L63" s="94">
        <f>SUM(L58:L62)</f>
        <v>1518</v>
      </c>
      <c r="N63" s="93"/>
      <c r="O63" s="95"/>
      <c r="P63" s="96"/>
      <c r="Q63" s="3"/>
      <c r="R63" s="97"/>
      <c r="S63" s="98"/>
      <c r="T63" s="64"/>
    </row>
    <row r="64" spans="1:20" s="69" customFormat="1" x14ac:dyDescent="0.2">
      <c r="A64" s="64"/>
      <c r="B64" s="42" t="s">
        <v>53</v>
      </c>
      <c r="C64" s="91"/>
      <c r="D64" s="91"/>
      <c r="E64" s="64" t="s">
        <v>29</v>
      </c>
      <c r="F64" s="10">
        <v>0.1</v>
      </c>
      <c r="G64" s="99"/>
      <c r="H64" s="92">
        <v>0.1</v>
      </c>
      <c r="I64" s="52"/>
      <c r="J64" s="10">
        <v>0.3</v>
      </c>
      <c r="K64" s="99"/>
      <c r="L64" s="92">
        <v>0.251</v>
      </c>
      <c r="N64" s="85"/>
      <c r="O64" s="100"/>
      <c r="P64" s="20"/>
      <c r="Q64" s="4"/>
      <c r="S64" s="88"/>
      <c r="T64" s="77"/>
    </row>
    <row r="65" spans="1:24" s="69" customFormat="1" x14ac:dyDescent="0.2">
      <c r="A65" s="101"/>
      <c r="B65" s="102" t="s">
        <v>54</v>
      </c>
      <c r="C65" s="91"/>
      <c r="D65" s="91"/>
      <c r="E65" s="64"/>
      <c r="F65" s="189">
        <f>SUM(F63:F64)</f>
        <v>359.50000000000006</v>
      </c>
      <c r="G65" s="85"/>
      <c r="H65" s="103">
        <f>SUM(H63:H64)</f>
        <v>360.1</v>
      </c>
      <c r="I65" s="94"/>
      <c r="J65" s="189">
        <f>SUM(J63:J64)</f>
        <v>1501.6</v>
      </c>
      <c r="K65" s="85"/>
      <c r="L65" s="103">
        <f>SUM(L63:L64)</f>
        <v>1518.251</v>
      </c>
      <c r="N65" s="93"/>
      <c r="O65" s="104"/>
      <c r="P65" s="20"/>
      <c r="Q65" s="3"/>
      <c r="S65" s="88"/>
      <c r="T65" s="77"/>
    </row>
    <row r="66" spans="1:24" s="69" customFormat="1" x14ac:dyDescent="0.2">
      <c r="A66" s="64"/>
      <c r="B66" s="64"/>
      <c r="C66" s="64"/>
      <c r="D66" s="64"/>
      <c r="E66" s="64"/>
      <c r="F66" s="105"/>
      <c r="G66" s="100"/>
      <c r="H66" s="106"/>
      <c r="I66" s="106"/>
      <c r="J66" s="106"/>
      <c r="K66" s="106"/>
      <c r="L66" s="106"/>
      <c r="M66" s="106"/>
      <c r="N66" s="106"/>
      <c r="O66" s="106"/>
      <c r="P66" s="107"/>
      <c r="T66" s="77"/>
    </row>
    <row r="67" spans="1:24" s="17" customFormat="1" x14ac:dyDescent="0.2">
      <c r="A67" s="108"/>
      <c r="B67" s="108"/>
      <c r="C67" s="108"/>
      <c r="D67" s="108"/>
      <c r="E67" s="42"/>
      <c r="F67" s="109"/>
      <c r="G67" s="7"/>
      <c r="H67" s="7"/>
      <c r="I67" s="7"/>
      <c r="J67" s="7"/>
      <c r="K67" s="7"/>
      <c r="L67" s="7"/>
      <c r="M67" s="7"/>
      <c r="N67" s="7"/>
      <c r="O67" s="7"/>
      <c r="P67" s="110"/>
      <c r="Q67" s="109"/>
      <c r="R67" s="7"/>
      <c r="S67" s="7"/>
      <c r="T67" s="111"/>
      <c r="U67" s="111"/>
      <c r="V67" s="111"/>
      <c r="W67" s="42"/>
      <c r="X67" s="42"/>
    </row>
    <row r="68" spans="1:24" s="17" customFormat="1" ht="13.5" thickBot="1" x14ac:dyDescent="0.25">
      <c r="A68" s="62" t="s">
        <v>55</v>
      </c>
      <c r="B68" s="62"/>
      <c r="C68" s="62"/>
      <c r="D68" s="62"/>
      <c r="E68" s="62"/>
      <c r="F68" s="63"/>
      <c r="G68" s="62"/>
      <c r="H68" s="62"/>
      <c r="I68" s="62"/>
      <c r="J68" s="62"/>
      <c r="K68" s="62"/>
      <c r="L68" s="42"/>
      <c r="M68" s="42"/>
      <c r="N68" s="42"/>
      <c r="O68" s="42"/>
      <c r="P68" s="61"/>
      <c r="Q68" s="42"/>
      <c r="R68" s="42"/>
      <c r="U68" s="42"/>
    </row>
    <row r="69" spans="1:24" s="17" customFormat="1" x14ac:dyDescent="0.2">
      <c r="A69" s="42"/>
      <c r="B69" s="42"/>
      <c r="C69" s="42"/>
      <c r="D69" s="42"/>
      <c r="E69" s="42"/>
      <c r="F69" s="65" t="s">
        <v>44</v>
      </c>
      <c r="G69" s="65"/>
      <c r="H69" s="65"/>
      <c r="I69" s="66"/>
      <c r="J69" s="65" t="str">
        <f>J54</f>
        <v>Year ended</v>
      </c>
      <c r="K69" s="65"/>
      <c r="L69" s="65"/>
      <c r="M69" s="19"/>
      <c r="N69" s="68"/>
      <c r="O69" s="68"/>
      <c r="P69" s="112"/>
      <c r="Q69" s="68"/>
      <c r="R69" s="73"/>
      <c r="U69" s="42"/>
    </row>
    <row r="70" spans="1:24" s="17" customFormat="1" x14ac:dyDescent="0.2">
      <c r="A70" s="70" t="s">
        <v>29</v>
      </c>
      <c r="B70" s="73"/>
      <c r="C70" s="73"/>
      <c r="D70" s="73"/>
      <c r="E70" s="73"/>
      <c r="F70" s="72" t="str">
        <f>+$F$55</f>
        <v>December 31,</v>
      </c>
      <c r="G70" s="72"/>
      <c r="H70" s="72"/>
      <c r="I70" s="73"/>
      <c r="J70" s="72" t="str">
        <f>+$F$55</f>
        <v>December 31,</v>
      </c>
      <c r="K70" s="72"/>
      <c r="L70" s="72"/>
      <c r="N70" s="74"/>
      <c r="O70" s="74"/>
      <c r="P70" s="112"/>
      <c r="Q70" s="74"/>
      <c r="R70" s="73"/>
      <c r="U70" s="26"/>
    </row>
    <row r="71" spans="1:24" s="17" customFormat="1" x14ac:dyDescent="0.2">
      <c r="A71" s="75" t="s">
        <v>28</v>
      </c>
      <c r="B71" s="91"/>
      <c r="C71" s="91"/>
      <c r="D71" s="91"/>
      <c r="E71" s="26"/>
      <c r="F71" s="9">
        <f>+$F$56</f>
        <v>2013</v>
      </c>
      <c r="G71" s="79"/>
      <c r="H71" s="80">
        <f>+$H$56</f>
        <v>2012</v>
      </c>
      <c r="I71" s="81"/>
      <c r="J71" s="9">
        <f>+$F$56</f>
        <v>2013</v>
      </c>
      <c r="K71" s="79"/>
      <c r="L71" s="80">
        <f>+$H$56</f>
        <v>2012</v>
      </c>
      <c r="N71" s="81"/>
      <c r="O71" s="79"/>
      <c r="P71" s="112"/>
      <c r="Q71" s="5"/>
      <c r="T71" s="26"/>
    </row>
    <row r="72" spans="1:24" s="17" customFormat="1" x14ac:dyDescent="0.2">
      <c r="A72" s="113" t="s">
        <v>56</v>
      </c>
      <c r="B72" s="31"/>
      <c r="C72" s="31"/>
      <c r="D72" s="31"/>
      <c r="E72" s="26"/>
      <c r="F72" s="82" t="s">
        <v>29</v>
      </c>
      <c r="G72" s="82"/>
      <c r="H72" s="82"/>
      <c r="I72" s="82"/>
      <c r="J72" s="82" t="s">
        <v>29</v>
      </c>
      <c r="K72" s="82"/>
      <c r="L72" s="82"/>
      <c r="N72" s="82"/>
      <c r="O72" s="82"/>
      <c r="P72" s="82"/>
      <c r="Q72" s="82"/>
      <c r="R72" s="19"/>
      <c r="T72" s="26"/>
      <c r="U72" s="26"/>
    </row>
    <row r="73" spans="1:24" s="17" customFormat="1" x14ac:dyDescent="0.2">
      <c r="A73" s="26"/>
      <c r="B73" s="31" t="s">
        <v>57</v>
      </c>
      <c r="C73" s="31"/>
      <c r="D73" s="31"/>
      <c r="E73" s="26"/>
      <c r="F73" s="12">
        <v>205.3</v>
      </c>
      <c r="G73" s="53"/>
      <c r="H73" s="53">
        <v>162.4</v>
      </c>
      <c r="I73" s="53"/>
      <c r="J73" s="12">
        <v>840.9</v>
      </c>
      <c r="K73" s="53"/>
      <c r="L73" s="53">
        <v>791.6</v>
      </c>
      <c r="N73" s="52"/>
      <c r="O73" s="111"/>
      <c r="P73" s="110"/>
      <c r="Q73" s="7"/>
      <c r="S73" s="114"/>
      <c r="T73" s="26"/>
    </row>
    <row r="74" spans="1:24" s="17" customFormat="1" x14ac:dyDescent="0.2">
      <c r="A74" s="26"/>
      <c r="B74" s="31" t="s">
        <v>58</v>
      </c>
      <c r="C74" s="31"/>
      <c r="D74" s="31"/>
      <c r="E74" s="26"/>
      <c r="F74" s="12">
        <v>0.2</v>
      </c>
      <c r="G74" s="53"/>
      <c r="H74" s="53">
        <v>0.2</v>
      </c>
      <c r="I74" s="53"/>
      <c r="J74" s="12">
        <v>0.7</v>
      </c>
      <c r="K74" s="53"/>
      <c r="L74" s="53">
        <v>1.1000000000000001</v>
      </c>
      <c r="N74" s="52"/>
      <c r="O74" s="115"/>
      <c r="P74" s="116"/>
      <c r="Q74" s="6"/>
      <c r="S74" s="114"/>
      <c r="T74" s="26"/>
    </row>
    <row r="75" spans="1:24" s="17" customFormat="1" x14ac:dyDescent="0.2">
      <c r="A75" s="26"/>
      <c r="B75" s="31" t="s">
        <v>59</v>
      </c>
      <c r="C75" s="31"/>
      <c r="D75" s="31"/>
      <c r="E75" s="117"/>
      <c r="F75" s="12">
        <v>-15</v>
      </c>
      <c r="G75" s="53"/>
      <c r="H75" s="53">
        <v>-0.1</v>
      </c>
      <c r="I75" s="53"/>
      <c r="J75" s="12">
        <v>-15</v>
      </c>
      <c r="K75" s="53"/>
      <c r="L75" s="53">
        <v>0.8</v>
      </c>
      <c r="N75" s="52"/>
      <c r="O75" s="117"/>
      <c r="P75" s="116"/>
      <c r="Q75" s="4"/>
      <c r="R75" s="20"/>
      <c r="S75" s="114"/>
      <c r="T75" s="26"/>
    </row>
    <row r="76" spans="1:24" s="17" customFormat="1" x14ac:dyDescent="0.2">
      <c r="A76" s="26"/>
      <c r="B76" s="31" t="s">
        <v>60</v>
      </c>
      <c r="C76" s="31"/>
      <c r="D76" s="31"/>
      <c r="E76" s="117"/>
      <c r="F76" s="12">
        <f>-25.3</f>
        <v>-25.3</v>
      </c>
      <c r="G76" s="53"/>
      <c r="H76" s="53">
        <v>-36.200000000000003</v>
      </c>
      <c r="I76" s="53"/>
      <c r="J76" s="12">
        <v>-123.9</v>
      </c>
      <c r="K76" s="53"/>
      <c r="L76" s="53">
        <v>-134.30000000000001</v>
      </c>
      <c r="N76" s="52"/>
      <c r="O76" s="117"/>
      <c r="P76" s="116"/>
      <c r="Q76" s="4"/>
      <c r="S76" s="114"/>
      <c r="T76" s="26"/>
    </row>
    <row r="77" spans="1:24" s="17" customFormat="1" x14ac:dyDescent="0.2">
      <c r="A77" s="26"/>
      <c r="B77" s="31" t="s">
        <v>61</v>
      </c>
      <c r="C77" s="118"/>
      <c r="D77" s="118"/>
      <c r="E77" s="117"/>
      <c r="F77" s="12">
        <v>-92.6</v>
      </c>
      <c r="G77" s="53"/>
      <c r="H77" s="53">
        <v>-64</v>
      </c>
      <c r="I77" s="53"/>
      <c r="J77" s="12">
        <v>-301.8</v>
      </c>
      <c r="K77" s="53"/>
      <c r="L77" s="53">
        <v>-344.7</v>
      </c>
      <c r="N77" s="52"/>
      <c r="O77" s="117"/>
      <c r="P77" s="116"/>
      <c r="Q77" s="4"/>
      <c r="S77" s="114"/>
      <c r="T77" s="26"/>
    </row>
    <row r="78" spans="1:24" s="17" customFormat="1" x14ac:dyDescent="0.2">
      <c r="A78" s="102"/>
      <c r="B78" s="119" t="s">
        <v>62</v>
      </c>
      <c r="C78" s="118"/>
      <c r="D78" s="118"/>
      <c r="E78" s="26"/>
      <c r="F78" s="190">
        <f>SUM(F73:F77)</f>
        <v>72.599999999999994</v>
      </c>
      <c r="G78" s="53"/>
      <c r="H78" s="58">
        <f>SUM(H73:H77)</f>
        <v>62.3</v>
      </c>
      <c r="I78" s="52"/>
      <c r="J78" s="190">
        <f>SUM(J73:J77)</f>
        <v>400.90000000000003</v>
      </c>
      <c r="K78" s="53"/>
      <c r="L78" s="58">
        <f>SUM(L73:L77)+0.1</f>
        <v>314.60000000000008</v>
      </c>
      <c r="N78" s="52"/>
      <c r="O78" s="115"/>
      <c r="P78" s="116"/>
      <c r="Q78" s="6"/>
      <c r="S78" s="114"/>
      <c r="T78" s="26"/>
    </row>
    <row r="79" spans="1:24" s="17" customFormat="1" x14ac:dyDescent="0.2">
      <c r="A79" s="113" t="s">
        <v>63</v>
      </c>
      <c r="B79" s="31"/>
      <c r="C79" s="31"/>
      <c r="D79" s="31"/>
      <c r="E79" s="26"/>
      <c r="F79" s="53"/>
      <c r="G79" s="53"/>
      <c r="H79" s="53"/>
      <c r="I79" s="53"/>
      <c r="J79" s="53"/>
      <c r="K79" s="53"/>
      <c r="L79" s="53"/>
      <c r="N79" s="52"/>
      <c r="O79" s="115"/>
      <c r="P79" s="116"/>
      <c r="Q79" s="6"/>
      <c r="S79" s="114"/>
      <c r="T79" s="26"/>
    </row>
    <row r="80" spans="1:24" s="17" customFormat="1" x14ac:dyDescent="0.2">
      <c r="A80" s="26"/>
      <c r="B80" s="31" t="s">
        <v>57</v>
      </c>
      <c r="C80" s="31"/>
      <c r="D80" s="31"/>
      <c r="E80" s="26"/>
      <c r="F80" s="12">
        <f>-6.8+2.5</f>
        <v>-4.3</v>
      </c>
      <c r="G80" s="53"/>
      <c r="H80" s="53">
        <f>-0.8+0.6</f>
        <v>-0.20000000000000007</v>
      </c>
      <c r="I80" s="53"/>
      <c r="J80" s="12">
        <f>-15.6+3.6</f>
        <v>-12</v>
      </c>
      <c r="K80" s="53"/>
      <c r="L80" s="53">
        <f>-16.8+1.3</f>
        <v>-15.5</v>
      </c>
      <c r="N80" s="52"/>
      <c r="O80" s="111"/>
      <c r="P80" s="110"/>
      <c r="Q80" s="7"/>
      <c r="R80" s="20"/>
      <c r="S80" s="114"/>
      <c r="T80" s="26"/>
    </row>
    <row r="81" spans="1:24" s="17" customFormat="1" x14ac:dyDescent="0.2">
      <c r="A81" s="26"/>
      <c r="B81" s="31" t="s">
        <v>60</v>
      </c>
      <c r="C81" s="118"/>
      <c r="D81" s="118"/>
      <c r="E81" s="26"/>
      <c r="F81" s="10">
        <v>-1.9</v>
      </c>
      <c r="G81" s="52"/>
      <c r="H81" s="53">
        <v>-1.5</v>
      </c>
      <c r="I81" s="52"/>
      <c r="J81" s="10">
        <v>-6.8</v>
      </c>
      <c r="K81" s="52"/>
      <c r="L81" s="53">
        <v>-5.3</v>
      </c>
      <c r="N81" s="52"/>
      <c r="O81" s="4"/>
      <c r="P81" s="116"/>
      <c r="Q81" s="4"/>
      <c r="S81" s="114"/>
      <c r="T81" s="26"/>
    </row>
    <row r="82" spans="1:24" s="17" customFormat="1" x14ac:dyDescent="0.2">
      <c r="A82" s="102"/>
      <c r="B82" s="119" t="s">
        <v>64</v>
      </c>
      <c r="C82" s="118"/>
      <c r="D82" s="118"/>
      <c r="E82" s="26"/>
      <c r="F82" s="190">
        <f>SUM(F80:F81)</f>
        <v>-6.1999999999999993</v>
      </c>
      <c r="G82" s="53"/>
      <c r="H82" s="58">
        <f>SUM(H80:H81)</f>
        <v>-1.7000000000000002</v>
      </c>
      <c r="I82" s="52"/>
      <c r="J82" s="190">
        <f>SUM(J80:J81)</f>
        <v>-18.8</v>
      </c>
      <c r="K82" s="53"/>
      <c r="L82" s="58">
        <f>SUM(L80:L81)</f>
        <v>-20.8</v>
      </c>
      <c r="N82" s="52"/>
      <c r="O82" s="115"/>
      <c r="P82" s="116"/>
      <c r="Q82" s="6"/>
      <c r="S82" s="114"/>
      <c r="T82" s="26"/>
    </row>
    <row r="83" spans="1:24" s="17" customFormat="1" x14ac:dyDescent="0.2">
      <c r="A83" s="120" t="s">
        <v>65</v>
      </c>
      <c r="B83" s="121"/>
      <c r="C83" s="121"/>
      <c r="D83" s="121"/>
      <c r="E83" s="42"/>
      <c r="F83" s="52"/>
      <c r="G83" s="52"/>
      <c r="H83" s="52"/>
      <c r="I83" s="52"/>
      <c r="J83" s="52"/>
      <c r="K83" s="52"/>
      <c r="L83" s="52"/>
      <c r="N83" s="52"/>
      <c r="O83" s="6"/>
      <c r="P83" s="116"/>
      <c r="Q83" s="6"/>
      <c r="S83" s="114"/>
      <c r="T83" s="26"/>
    </row>
    <row r="84" spans="1:24" s="17" customFormat="1" x14ac:dyDescent="0.2">
      <c r="A84" s="42"/>
      <c r="B84" s="31" t="s">
        <v>57</v>
      </c>
      <c r="C84" s="31"/>
      <c r="D84" s="31"/>
      <c r="E84" s="42"/>
      <c r="F84" s="10">
        <f>F73+F80</f>
        <v>201</v>
      </c>
      <c r="G84" s="52"/>
      <c r="H84" s="53">
        <f>H73+H80</f>
        <v>162.20000000000002</v>
      </c>
      <c r="I84" s="52"/>
      <c r="J84" s="10">
        <f>J73+J80</f>
        <v>828.9</v>
      </c>
      <c r="K84" s="52"/>
      <c r="L84" s="53">
        <f>+L73+L80+0.1</f>
        <v>776.2</v>
      </c>
      <c r="N84" s="52"/>
      <c r="O84" s="7"/>
      <c r="P84" s="110"/>
      <c r="Q84" s="7"/>
      <c r="S84" s="114"/>
      <c r="T84" s="26"/>
    </row>
    <row r="85" spans="1:24" s="17" customFormat="1" x14ac:dyDescent="0.2">
      <c r="A85" s="42"/>
      <c r="B85" s="31" t="s">
        <v>58</v>
      </c>
      <c r="C85" s="31"/>
      <c r="D85" s="31"/>
      <c r="E85" s="42"/>
      <c r="F85" s="10">
        <f>F74</f>
        <v>0.2</v>
      </c>
      <c r="G85" s="52"/>
      <c r="H85" s="53">
        <f>H74</f>
        <v>0.2</v>
      </c>
      <c r="I85" s="52"/>
      <c r="J85" s="10">
        <f>J74</f>
        <v>0.7</v>
      </c>
      <c r="K85" s="52"/>
      <c r="L85" s="53">
        <f>+L74</f>
        <v>1.1000000000000001</v>
      </c>
      <c r="N85" s="52"/>
      <c r="O85" s="6"/>
      <c r="P85" s="116"/>
      <c r="Q85" s="6"/>
      <c r="S85" s="114"/>
      <c r="T85" s="26"/>
    </row>
    <row r="86" spans="1:24" s="17" customFormat="1" x14ac:dyDescent="0.2">
      <c r="A86" s="42"/>
      <c r="B86" s="31" t="s">
        <v>59</v>
      </c>
      <c r="C86" s="31"/>
      <c r="D86" s="31"/>
      <c r="E86" s="42"/>
      <c r="F86" s="10">
        <f>F75</f>
        <v>-15</v>
      </c>
      <c r="G86" s="52"/>
      <c r="H86" s="53">
        <f>H75</f>
        <v>-0.1</v>
      </c>
      <c r="I86" s="52"/>
      <c r="J86" s="10">
        <f>J75</f>
        <v>-15</v>
      </c>
      <c r="K86" s="52"/>
      <c r="L86" s="53">
        <f>+L75</f>
        <v>0.8</v>
      </c>
      <c r="N86" s="52"/>
      <c r="O86" s="4"/>
      <c r="P86" s="122"/>
      <c r="Q86" s="4"/>
      <c r="S86" s="114"/>
      <c r="T86" s="26"/>
    </row>
    <row r="87" spans="1:24" s="17" customFormat="1" x14ac:dyDescent="0.2">
      <c r="A87" s="42"/>
      <c r="B87" s="31" t="s">
        <v>60</v>
      </c>
      <c r="C87" s="31"/>
      <c r="D87" s="31"/>
      <c r="E87" s="42"/>
      <c r="F87" s="10">
        <f>F76+F81</f>
        <v>-27.2</v>
      </c>
      <c r="G87" s="52"/>
      <c r="H87" s="53">
        <f>H76+H81</f>
        <v>-37.700000000000003</v>
      </c>
      <c r="I87" s="52"/>
      <c r="J87" s="10">
        <f>J76+J81</f>
        <v>-130.70000000000002</v>
      </c>
      <c r="K87" s="52"/>
      <c r="L87" s="53">
        <f>L76+L81</f>
        <v>-139.60000000000002</v>
      </c>
      <c r="N87" s="52"/>
      <c r="O87" s="4"/>
      <c r="P87" s="122"/>
      <c r="Q87" s="4"/>
      <c r="S87" s="114"/>
      <c r="T87" s="26"/>
    </row>
    <row r="88" spans="1:24" s="17" customFormat="1" x14ac:dyDescent="0.2">
      <c r="A88" s="42"/>
      <c r="B88" s="31" t="s">
        <v>61</v>
      </c>
      <c r="C88" s="118"/>
      <c r="D88" s="118"/>
      <c r="E88" s="42"/>
      <c r="F88" s="10">
        <f>F77</f>
        <v>-92.6</v>
      </c>
      <c r="G88" s="52"/>
      <c r="H88" s="53">
        <f>H77</f>
        <v>-64</v>
      </c>
      <c r="I88" s="52"/>
      <c r="J88" s="10">
        <f>J77</f>
        <v>-301.8</v>
      </c>
      <c r="K88" s="52"/>
      <c r="L88" s="53">
        <f>+L77</f>
        <v>-344.7</v>
      </c>
      <c r="N88" s="52"/>
      <c r="O88" s="4"/>
      <c r="P88" s="122"/>
      <c r="Q88" s="4"/>
      <c r="S88" s="114"/>
      <c r="T88" s="26"/>
    </row>
    <row r="89" spans="1:24" s="17" customFormat="1" x14ac:dyDescent="0.2">
      <c r="A89" s="102"/>
      <c r="B89" s="119" t="s">
        <v>66</v>
      </c>
      <c r="C89" s="118"/>
      <c r="D89" s="118"/>
      <c r="E89" s="42"/>
      <c r="F89" s="13">
        <f>SUM(F84:F88)</f>
        <v>66.400000000000006</v>
      </c>
      <c r="G89" s="52"/>
      <c r="H89" s="123">
        <f>SUM(H84:H88)</f>
        <v>60.600000000000009</v>
      </c>
      <c r="I89" s="124"/>
      <c r="J89" s="13">
        <f>SUM(J84:J88)</f>
        <v>382.09999999999997</v>
      </c>
      <c r="K89" s="52"/>
      <c r="L89" s="123">
        <f>SUM(L84:L88)</f>
        <v>293.8</v>
      </c>
      <c r="N89" s="124"/>
      <c r="O89" s="7"/>
      <c r="P89" s="107"/>
      <c r="Q89" s="8"/>
      <c r="S89" s="114"/>
      <c r="T89" s="26"/>
    </row>
    <row r="90" spans="1:24" s="17" customFormat="1" x14ac:dyDescent="0.2">
      <c r="A90" s="125" t="s">
        <v>67</v>
      </c>
      <c r="B90" s="121" t="s">
        <v>68</v>
      </c>
      <c r="C90" s="121"/>
      <c r="D90" s="121"/>
      <c r="E90" s="42"/>
      <c r="F90" s="126"/>
      <c r="G90" s="7"/>
      <c r="H90" s="8"/>
      <c r="I90" s="8"/>
      <c r="J90" s="8"/>
      <c r="K90" s="8"/>
      <c r="L90" s="8"/>
      <c r="M90" s="8"/>
      <c r="N90" s="8"/>
      <c r="O90" s="8"/>
      <c r="P90" s="107"/>
      <c r="Q90" s="7"/>
      <c r="R90" s="19"/>
      <c r="T90" s="26"/>
      <c r="U90" s="26"/>
    </row>
    <row r="91" spans="1:24" s="17" customFormat="1" x14ac:dyDescent="0.2">
      <c r="A91" s="125"/>
      <c r="B91" s="121"/>
      <c r="C91" s="121"/>
      <c r="D91" s="121"/>
      <c r="E91" s="42"/>
      <c r="F91" s="8"/>
      <c r="G91" s="7"/>
      <c r="H91" s="8"/>
      <c r="I91" s="8"/>
      <c r="J91" s="8"/>
      <c r="K91" s="8"/>
      <c r="L91" s="8"/>
      <c r="M91" s="8"/>
      <c r="N91" s="8"/>
      <c r="O91" s="8"/>
      <c r="P91" s="107"/>
      <c r="Q91" s="8"/>
      <c r="R91" s="8"/>
      <c r="S91" s="8"/>
      <c r="T91" s="111"/>
      <c r="U91" s="26"/>
      <c r="V91" s="26"/>
      <c r="W91" s="26"/>
      <c r="X91" s="26"/>
    </row>
    <row r="92" spans="1:24" s="17" customFormat="1" x14ac:dyDescent="0.2">
      <c r="A92" s="42"/>
      <c r="B92" s="42"/>
      <c r="C92" s="42"/>
      <c r="D92" s="42"/>
      <c r="E92" s="77"/>
      <c r="F92" s="109"/>
      <c r="G92" s="127"/>
      <c r="H92" s="109"/>
      <c r="I92" s="109"/>
      <c r="J92" s="109"/>
      <c r="K92" s="109"/>
      <c r="L92" s="109"/>
      <c r="M92" s="109"/>
      <c r="N92" s="109"/>
      <c r="O92" s="109"/>
      <c r="P92" s="110"/>
      <c r="Q92" s="109"/>
      <c r="R92" s="109"/>
      <c r="S92" s="109"/>
      <c r="T92" s="26"/>
    </row>
    <row r="93" spans="1:24" s="17" customFormat="1" ht="15" x14ac:dyDescent="0.25">
      <c r="A93" s="128" t="s">
        <v>69</v>
      </c>
      <c r="B93" s="26"/>
      <c r="C93" s="26"/>
      <c r="D93" s="26"/>
      <c r="E93" s="42"/>
      <c r="F93" s="26"/>
      <c r="G93" s="26"/>
      <c r="H93" s="109"/>
      <c r="I93" s="109"/>
      <c r="J93" s="109"/>
      <c r="K93" s="109"/>
      <c r="L93" s="109"/>
      <c r="M93" s="109"/>
      <c r="N93" s="109"/>
      <c r="O93" s="109"/>
      <c r="P93" s="110"/>
      <c r="Q93" s="109"/>
      <c r="R93" s="109"/>
      <c r="S93" s="109"/>
      <c r="T93" s="26"/>
    </row>
    <row r="94" spans="1:24" s="17" customFormat="1" ht="13.5" thickBot="1" x14ac:dyDescent="0.25">
      <c r="A94" s="62" t="s">
        <v>70</v>
      </c>
      <c r="B94" s="62"/>
      <c r="C94" s="62"/>
      <c r="D94" s="62"/>
      <c r="E94" s="62"/>
      <c r="F94" s="62"/>
      <c r="G94" s="62"/>
      <c r="H94" s="129"/>
      <c r="I94" s="129"/>
      <c r="J94" s="129"/>
      <c r="K94" s="109"/>
      <c r="L94" s="109"/>
      <c r="M94" s="109"/>
      <c r="N94" s="109"/>
      <c r="O94" s="109"/>
      <c r="P94" s="110"/>
      <c r="Q94" s="109"/>
      <c r="R94" s="8"/>
    </row>
    <row r="95" spans="1:24" s="17" customFormat="1" x14ac:dyDescent="0.2">
      <c r="A95" s="42"/>
      <c r="B95" s="42"/>
      <c r="C95" s="42"/>
      <c r="D95" s="42"/>
      <c r="E95" s="26"/>
      <c r="F95" s="65" t="s">
        <v>44</v>
      </c>
      <c r="G95" s="65"/>
      <c r="H95" s="65"/>
      <c r="I95" s="66"/>
      <c r="J95" s="65" t="str">
        <f>J54</f>
        <v>Year ended</v>
      </c>
      <c r="K95" s="65"/>
      <c r="L95" s="65"/>
      <c r="M95" s="19"/>
      <c r="N95" s="130"/>
      <c r="O95" s="68"/>
      <c r="P95" s="131"/>
      <c r="Q95" s="68"/>
      <c r="R95" s="8"/>
    </row>
    <row r="96" spans="1:24" s="17" customFormat="1" x14ac:dyDescent="0.2">
      <c r="A96" s="132" t="s">
        <v>29</v>
      </c>
      <c r="B96" s="26"/>
      <c r="C96" s="26"/>
      <c r="D96" s="26"/>
      <c r="E96" s="26"/>
      <c r="F96" s="72" t="str">
        <f>+$F$55</f>
        <v>December 31,</v>
      </c>
      <c r="G96" s="72"/>
      <c r="H96" s="72"/>
      <c r="I96" s="73"/>
      <c r="J96" s="72" t="str">
        <f>+$F$55</f>
        <v>December 31,</v>
      </c>
      <c r="K96" s="72"/>
      <c r="L96" s="72"/>
      <c r="N96" s="121"/>
      <c r="O96" s="74"/>
      <c r="P96" s="133"/>
      <c r="Q96" s="74"/>
      <c r="R96" s="8"/>
    </row>
    <row r="97" spans="1:20" s="17" customFormat="1" x14ac:dyDescent="0.2">
      <c r="A97" s="134" t="s">
        <v>28</v>
      </c>
      <c r="B97" s="134"/>
      <c r="C97" s="134"/>
      <c r="D97" s="134"/>
      <c r="E97" s="26"/>
      <c r="F97" s="9">
        <f>+$F$56</f>
        <v>2013</v>
      </c>
      <c r="G97" s="79"/>
      <c r="H97" s="80">
        <f>+$H$56</f>
        <v>2012</v>
      </c>
      <c r="I97" s="81"/>
      <c r="J97" s="9">
        <f>+$F$56</f>
        <v>2013</v>
      </c>
      <c r="K97" s="79"/>
      <c r="L97" s="80">
        <f>+$H$56</f>
        <v>2012</v>
      </c>
      <c r="N97" s="81"/>
      <c r="O97" s="79"/>
      <c r="P97" s="107"/>
      <c r="Q97" s="5"/>
      <c r="S97" s="26"/>
    </row>
    <row r="98" spans="1:20" s="17" customFormat="1" x14ac:dyDescent="0.2">
      <c r="A98" s="135"/>
      <c r="B98" s="135"/>
      <c r="C98" s="135"/>
      <c r="D98" s="135"/>
      <c r="F98" s="82" t="s">
        <v>29</v>
      </c>
      <c r="G98" s="82"/>
      <c r="H98" s="82"/>
      <c r="I98" s="82"/>
      <c r="J98" s="82" t="s">
        <v>29</v>
      </c>
      <c r="K98" s="82"/>
      <c r="L98" s="82"/>
      <c r="N98" s="82"/>
      <c r="O98" s="82"/>
      <c r="P98" s="82"/>
      <c r="Q98" s="82"/>
      <c r="R98" s="8"/>
    </row>
    <row r="99" spans="1:20" s="17" customFormat="1" x14ac:dyDescent="0.2">
      <c r="A99" s="26"/>
      <c r="B99" s="26" t="s">
        <v>71</v>
      </c>
      <c r="C99" s="26"/>
      <c r="D99" s="26"/>
      <c r="E99" s="6"/>
      <c r="F99" s="12">
        <v>16.3</v>
      </c>
      <c r="G99" s="53"/>
      <c r="H99" s="53">
        <v>16.3</v>
      </c>
      <c r="I99" s="53"/>
      <c r="J99" s="12">
        <v>55.1</v>
      </c>
      <c r="K99" s="53"/>
      <c r="L99" s="53">
        <v>57.3</v>
      </c>
      <c r="N99" s="52"/>
      <c r="O99" s="111"/>
      <c r="P99" s="107"/>
      <c r="Q99" s="7"/>
      <c r="S99" s="26"/>
    </row>
    <row r="100" spans="1:20" s="17" customFormat="1" x14ac:dyDescent="0.2">
      <c r="A100" s="26"/>
      <c r="B100" s="26" t="s">
        <v>72</v>
      </c>
      <c r="C100" s="91"/>
      <c r="D100" s="91"/>
      <c r="E100" s="115"/>
      <c r="F100" s="12">
        <v>-5.4</v>
      </c>
      <c r="G100" s="53"/>
      <c r="H100" s="53">
        <v>-4.4000000000000004</v>
      </c>
      <c r="I100" s="53"/>
      <c r="J100" s="12">
        <v>-16.399999999999999</v>
      </c>
      <c r="K100" s="53"/>
      <c r="L100" s="53">
        <v>-19</v>
      </c>
      <c r="N100" s="52"/>
      <c r="O100" s="115"/>
      <c r="P100" s="107"/>
      <c r="Q100" s="6"/>
      <c r="S100" s="26"/>
    </row>
    <row r="101" spans="1:20" s="17" customFormat="1" x14ac:dyDescent="0.2">
      <c r="A101" s="102"/>
      <c r="B101" s="102" t="s">
        <v>73</v>
      </c>
      <c r="C101" s="91"/>
      <c r="D101" s="91"/>
      <c r="F101" s="13">
        <f>SUM(F99:F100)</f>
        <v>10.9</v>
      </c>
      <c r="G101" s="53"/>
      <c r="H101" s="123">
        <f>SUM(H99:H100)</f>
        <v>11.9</v>
      </c>
      <c r="I101" s="124"/>
      <c r="J101" s="13">
        <f>SUM(J99:J100)</f>
        <v>38.700000000000003</v>
      </c>
      <c r="K101" s="53"/>
      <c r="L101" s="123">
        <f>SUM(L99:L100)</f>
        <v>38.299999999999997</v>
      </c>
      <c r="N101" s="124"/>
      <c r="O101" s="115"/>
      <c r="P101" s="107"/>
      <c r="Q101" s="8"/>
      <c r="S101" s="26"/>
    </row>
    <row r="102" spans="1:20" s="17" customFormat="1" x14ac:dyDescent="0.2">
      <c r="A102" s="42"/>
      <c r="B102" s="42"/>
      <c r="C102" s="42"/>
      <c r="D102" s="42"/>
      <c r="E102" s="77"/>
      <c r="F102" s="7"/>
      <c r="G102" s="111"/>
      <c r="H102" s="7"/>
      <c r="I102" s="7"/>
      <c r="J102" s="7"/>
      <c r="K102" s="109"/>
      <c r="L102" s="109"/>
      <c r="M102" s="109"/>
      <c r="N102" s="109"/>
      <c r="O102" s="109"/>
      <c r="P102" s="110"/>
      <c r="Q102" s="109"/>
      <c r="R102" s="109"/>
      <c r="S102" s="8"/>
    </row>
    <row r="103" spans="1:20" s="17" customFormat="1" x14ac:dyDescent="0.2">
      <c r="A103" s="108"/>
      <c r="B103" s="108"/>
      <c r="C103" s="108"/>
      <c r="D103" s="108"/>
      <c r="E103" s="42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10"/>
      <c r="Q103" s="7"/>
      <c r="R103" s="7"/>
      <c r="S103" s="7"/>
      <c r="T103" s="7"/>
    </row>
    <row r="104" spans="1:20" s="17" customFormat="1" ht="15" x14ac:dyDescent="0.25">
      <c r="A104" s="136" t="s">
        <v>74</v>
      </c>
      <c r="B104" s="26"/>
      <c r="C104" s="26"/>
      <c r="D104" s="26"/>
      <c r="E104" s="26"/>
      <c r="F104" s="137"/>
      <c r="G104" s="26"/>
      <c r="H104" s="26"/>
      <c r="I104" s="26"/>
      <c r="J104" s="26"/>
      <c r="K104" s="42"/>
      <c r="L104" s="42"/>
      <c r="M104" s="42"/>
      <c r="N104" s="42"/>
      <c r="O104" s="42"/>
      <c r="P104" s="43"/>
      <c r="Q104" s="26"/>
      <c r="R104" s="26"/>
      <c r="S104" s="26"/>
      <c r="T104" s="137"/>
    </row>
    <row r="105" spans="1:20" s="17" customFormat="1" ht="13.5" thickBot="1" x14ac:dyDescent="0.25">
      <c r="A105" s="62" t="s">
        <v>75</v>
      </c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42"/>
      <c r="M105" s="42"/>
      <c r="N105" s="42"/>
      <c r="O105" s="42"/>
      <c r="P105" s="61"/>
      <c r="Q105" s="42"/>
    </row>
    <row r="106" spans="1:20" s="17" customFormat="1" x14ac:dyDescent="0.2">
      <c r="A106" s="42"/>
      <c r="B106" s="42"/>
      <c r="C106" s="42"/>
      <c r="D106" s="42"/>
      <c r="E106" s="42"/>
      <c r="F106" s="65" t="s">
        <v>44</v>
      </c>
      <c r="G106" s="65"/>
      <c r="H106" s="65"/>
      <c r="I106" s="66"/>
      <c r="J106" s="65" t="str">
        <f>J54</f>
        <v>Year ended</v>
      </c>
      <c r="K106" s="65"/>
      <c r="L106" s="65"/>
      <c r="M106" s="68"/>
      <c r="N106" s="68"/>
      <c r="O106" s="68"/>
      <c r="P106" s="131"/>
      <c r="Q106" s="68"/>
      <c r="R106" s="73"/>
      <c r="S106" s="73"/>
    </row>
    <row r="107" spans="1:20" s="17" customFormat="1" x14ac:dyDescent="0.2">
      <c r="A107" s="138" t="s">
        <v>29</v>
      </c>
      <c r="B107" s="26"/>
      <c r="C107" s="26"/>
      <c r="D107" s="26"/>
      <c r="E107" s="26"/>
      <c r="F107" s="72" t="str">
        <f>+$F$55</f>
        <v>December 31,</v>
      </c>
      <c r="G107" s="72"/>
      <c r="H107" s="72"/>
      <c r="I107" s="73"/>
      <c r="J107" s="72" t="str">
        <f>+$F$55</f>
        <v>December 31,</v>
      </c>
      <c r="K107" s="72"/>
      <c r="L107" s="72"/>
      <c r="M107" s="74"/>
      <c r="N107" s="74"/>
      <c r="O107" s="74"/>
      <c r="P107" s="133"/>
      <c r="Q107" s="74"/>
      <c r="R107" s="73"/>
      <c r="S107" s="73"/>
    </row>
    <row r="108" spans="1:20" s="17" customFormat="1" x14ac:dyDescent="0.2">
      <c r="A108" s="134" t="s">
        <v>28</v>
      </c>
      <c r="B108" s="91"/>
      <c r="C108" s="91"/>
      <c r="D108" s="91"/>
      <c r="E108" s="26"/>
      <c r="F108" s="9">
        <f>+$F$56</f>
        <v>2013</v>
      </c>
      <c r="G108" s="79"/>
      <c r="H108" s="80">
        <f>+$H$56</f>
        <v>2012</v>
      </c>
      <c r="I108" s="81"/>
      <c r="J108" s="9">
        <f>+$F$56</f>
        <v>2013</v>
      </c>
      <c r="K108" s="79"/>
      <c r="L108" s="80">
        <f>+$H$56</f>
        <v>2012</v>
      </c>
      <c r="M108" s="79"/>
      <c r="N108" s="81"/>
      <c r="O108" s="79"/>
      <c r="P108" s="112"/>
      <c r="Q108" s="5"/>
    </row>
    <row r="109" spans="1:20" s="17" customFormat="1" x14ac:dyDescent="0.2">
      <c r="A109" s="135"/>
      <c r="B109" s="42"/>
      <c r="C109" s="42"/>
      <c r="D109" s="42"/>
      <c r="E109" s="26"/>
      <c r="F109" s="82" t="s">
        <v>29</v>
      </c>
      <c r="G109" s="82"/>
      <c r="H109" s="82"/>
      <c r="I109" s="82"/>
      <c r="J109" s="82" t="s">
        <v>29</v>
      </c>
      <c r="K109" s="82"/>
      <c r="L109" s="82"/>
      <c r="M109" s="139"/>
      <c r="N109" s="82"/>
      <c r="O109" s="139"/>
      <c r="P109" s="139"/>
      <c r="Q109" s="139"/>
    </row>
    <row r="110" spans="1:20" s="17" customFormat="1" x14ac:dyDescent="0.2">
      <c r="A110" s="26"/>
      <c r="B110" s="26" t="s">
        <v>76</v>
      </c>
      <c r="C110" s="26"/>
      <c r="D110" s="26"/>
      <c r="E110" s="26"/>
      <c r="F110" s="12">
        <f>63.9+0.1</f>
        <v>64</v>
      </c>
      <c r="G110" s="53"/>
      <c r="H110" s="53">
        <f>55.3</f>
        <v>55.3</v>
      </c>
      <c r="I110" s="53"/>
      <c r="J110" s="12">
        <v>243.9</v>
      </c>
      <c r="K110" s="53"/>
      <c r="L110" s="53">
        <v>222.6</v>
      </c>
      <c r="M110" s="111"/>
      <c r="N110" s="52"/>
      <c r="O110" s="111"/>
      <c r="P110" s="20"/>
      <c r="Q110" s="7"/>
    </row>
    <row r="111" spans="1:20" s="17" customFormat="1" x14ac:dyDescent="0.2">
      <c r="A111" s="26"/>
      <c r="B111" s="26" t="s">
        <v>77</v>
      </c>
      <c r="C111" s="26"/>
      <c r="D111" s="26"/>
      <c r="E111" s="26"/>
      <c r="F111" s="12">
        <v>-2.4</v>
      </c>
      <c r="G111" s="53"/>
      <c r="H111" s="53">
        <v>0</v>
      </c>
      <c r="I111" s="53"/>
      <c r="J111" s="12">
        <v>-0.3</v>
      </c>
      <c r="K111" s="53"/>
      <c r="L111" s="53">
        <v>0</v>
      </c>
      <c r="M111" s="111"/>
      <c r="N111" s="52"/>
      <c r="O111" s="111"/>
      <c r="P111" s="20"/>
      <c r="Q111" s="7"/>
    </row>
    <row r="112" spans="1:20" s="17" customFormat="1" x14ac:dyDescent="0.2">
      <c r="A112" s="26"/>
      <c r="B112" s="26" t="s">
        <v>78</v>
      </c>
      <c r="C112" s="26"/>
      <c r="D112" s="26"/>
      <c r="E112" s="26"/>
      <c r="F112" s="12">
        <f>-34.3-0.1</f>
        <v>-34.4</v>
      </c>
      <c r="G112" s="53"/>
      <c r="H112" s="53">
        <v>-17.600000000000001</v>
      </c>
      <c r="I112" s="53"/>
      <c r="J112" s="12">
        <v>-112.9</v>
      </c>
      <c r="K112" s="53"/>
      <c r="L112" s="53">
        <f>-82.9-0.1</f>
        <v>-83</v>
      </c>
      <c r="M112" s="115"/>
      <c r="N112" s="52"/>
      <c r="O112" s="115"/>
      <c r="P112" s="20"/>
      <c r="Q112" s="6"/>
    </row>
    <row r="113" spans="1:17" s="17" customFormat="1" x14ac:dyDescent="0.2">
      <c r="A113" s="26"/>
      <c r="B113" s="26" t="s">
        <v>79</v>
      </c>
      <c r="C113" s="26"/>
      <c r="D113" s="26"/>
      <c r="E113" s="26"/>
      <c r="F113" s="12">
        <f>SUM(F111:F112)</f>
        <v>-36.799999999999997</v>
      </c>
      <c r="G113" s="53"/>
      <c r="H113" s="53">
        <f>SUM(H111:H112)</f>
        <v>-17.600000000000001</v>
      </c>
      <c r="I113" s="53"/>
      <c r="J113" s="12">
        <f>SUM(J111:J112)</f>
        <v>-113.2</v>
      </c>
      <c r="K113" s="53"/>
      <c r="L113" s="53">
        <f>SUM(L111:L112)</f>
        <v>-83</v>
      </c>
      <c r="M113" s="115"/>
      <c r="N113" s="52"/>
      <c r="O113" s="115"/>
      <c r="P113" s="20"/>
      <c r="Q113" s="6"/>
    </row>
    <row r="114" spans="1:17" s="17" customFormat="1" x14ac:dyDescent="0.2">
      <c r="A114" s="26"/>
      <c r="B114" s="26" t="s">
        <v>80</v>
      </c>
      <c r="C114" s="91"/>
      <c r="D114" s="91"/>
      <c r="E114" s="26"/>
      <c r="F114" s="12">
        <f>-F77</f>
        <v>92.6</v>
      </c>
      <c r="G114" s="53"/>
      <c r="H114" s="53">
        <f>-H88</f>
        <v>64</v>
      </c>
      <c r="I114" s="53"/>
      <c r="J114" s="12">
        <f>-J77</f>
        <v>301.8</v>
      </c>
      <c r="K114" s="53"/>
      <c r="L114" s="53">
        <f>-L88</f>
        <v>344.7</v>
      </c>
      <c r="M114" s="115"/>
      <c r="N114" s="52"/>
      <c r="O114" s="115"/>
      <c r="P114" s="20"/>
      <c r="Q114" s="6"/>
    </row>
    <row r="115" spans="1:17" s="17" customFormat="1" x14ac:dyDescent="0.2">
      <c r="A115" s="102"/>
      <c r="B115" s="102" t="s">
        <v>73</v>
      </c>
      <c r="C115" s="91"/>
      <c r="D115" s="91"/>
      <c r="E115" s="26"/>
      <c r="F115" s="13">
        <f>SUM(F110,F113,F114)</f>
        <v>119.8</v>
      </c>
      <c r="G115" s="53"/>
      <c r="H115" s="123">
        <f>SUM(H110,H113,H114)</f>
        <v>101.69999999999999</v>
      </c>
      <c r="I115" s="124"/>
      <c r="J115" s="13">
        <f>SUM(J110,J113,J114)</f>
        <v>432.5</v>
      </c>
      <c r="K115" s="53"/>
      <c r="L115" s="123">
        <f>SUM(L110,L113,L114)</f>
        <v>484.29999999999995</v>
      </c>
      <c r="M115" s="20"/>
      <c r="N115" s="124"/>
    </row>
    <row r="116" spans="1:17" s="17" customFormat="1" x14ac:dyDescent="0.2">
      <c r="A116" s="26"/>
      <c r="B116" s="26"/>
      <c r="C116" s="26"/>
      <c r="D116" s="26"/>
      <c r="E116" s="26"/>
      <c r="F116" s="140"/>
      <c r="G116" s="115"/>
      <c r="H116" s="141"/>
      <c r="I116" s="115"/>
      <c r="J116" s="115"/>
      <c r="K116" s="6"/>
      <c r="L116" s="141"/>
      <c r="M116" s="141"/>
      <c r="N116" s="115"/>
      <c r="O116" s="115"/>
    </row>
    <row r="117" spans="1:17" s="17" customFormat="1" x14ac:dyDescent="0.2">
      <c r="A117" s="142" t="s">
        <v>81</v>
      </c>
      <c r="B117" s="26"/>
      <c r="C117" s="26"/>
      <c r="D117" s="26"/>
      <c r="E117" s="26"/>
      <c r="F117" s="115"/>
      <c r="G117" s="115"/>
      <c r="H117" s="115"/>
      <c r="I117" s="115"/>
      <c r="J117" s="115"/>
      <c r="K117" s="6"/>
      <c r="L117" s="115"/>
      <c r="M117" s="141"/>
      <c r="N117" s="115"/>
    </row>
    <row r="118" spans="1:17" s="17" customFormat="1" x14ac:dyDescent="0.2">
      <c r="A118" s="142" t="s">
        <v>82</v>
      </c>
      <c r="B118" s="26"/>
      <c r="C118" s="26"/>
      <c r="D118" s="26"/>
      <c r="E118" s="26"/>
      <c r="F118" s="115"/>
      <c r="G118" s="115"/>
      <c r="H118" s="115"/>
      <c r="I118" s="115"/>
      <c r="J118" s="115"/>
      <c r="K118" s="6"/>
      <c r="L118" s="115"/>
      <c r="M118" s="141"/>
      <c r="N118" s="115"/>
    </row>
    <row r="119" spans="1:17" s="17" customFormat="1" x14ac:dyDescent="0.2">
      <c r="A119" s="142" t="s">
        <v>83</v>
      </c>
      <c r="B119" s="26"/>
      <c r="C119" s="26"/>
      <c r="D119" s="26"/>
      <c r="E119" s="26"/>
      <c r="F119" s="115"/>
      <c r="G119" s="115"/>
      <c r="H119" s="143"/>
      <c r="I119" s="143"/>
      <c r="J119" s="143"/>
      <c r="K119" s="144"/>
      <c r="L119" s="143"/>
      <c r="M119" s="141"/>
      <c r="N119" s="115"/>
    </row>
    <row r="120" spans="1:17" s="17" customFormat="1" x14ac:dyDescent="0.2">
      <c r="A120" s="142" t="s">
        <v>84</v>
      </c>
      <c r="B120" s="26"/>
      <c r="C120" s="26"/>
      <c r="D120" s="26"/>
      <c r="E120" s="26"/>
      <c r="F120" s="115"/>
      <c r="G120" s="115"/>
      <c r="H120" s="115"/>
      <c r="I120" s="115"/>
      <c r="J120" s="115"/>
      <c r="K120" s="6"/>
      <c r="L120" s="115"/>
      <c r="M120" s="141"/>
      <c r="N120" s="115"/>
    </row>
    <row r="121" spans="1:17" s="17" customFormat="1" x14ac:dyDescent="0.2">
      <c r="A121" s="142"/>
      <c r="B121" s="26"/>
      <c r="C121" s="26"/>
      <c r="D121" s="26"/>
      <c r="E121" s="26"/>
      <c r="F121" s="115"/>
      <c r="G121" s="115"/>
      <c r="H121" s="115"/>
      <c r="I121" s="115"/>
      <c r="J121" s="115"/>
      <c r="K121" s="6"/>
      <c r="L121" s="115"/>
      <c r="M121" s="141"/>
      <c r="N121" s="115"/>
    </row>
    <row r="122" spans="1:17" s="17" customFormat="1" x14ac:dyDescent="0.2">
      <c r="A122" s="142" t="s">
        <v>85</v>
      </c>
      <c r="B122" s="26"/>
      <c r="C122" s="26"/>
      <c r="D122" s="26"/>
      <c r="E122" s="26"/>
      <c r="F122" s="115"/>
      <c r="G122" s="115"/>
      <c r="H122" s="115"/>
      <c r="I122" s="115"/>
      <c r="J122" s="115"/>
      <c r="K122" s="6"/>
      <c r="L122" s="115"/>
      <c r="M122" s="141"/>
      <c r="N122" s="115"/>
    </row>
    <row r="123" spans="1:17" s="17" customFormat="1" x14ac:dyDescent="0.2">
      <c r="A123" s="142" t="s">
        <v>86</v>
      </c>
      <c r="B123" s="26"/>
      <c r="C123" s="26"/>
      <c r="D123" s="26"/>
      <c r="E123" s="26"/>
      <c r="F123" s="115"/>
      <c r="G123" s="115"/>
      <c r="H123" s="115"/>
      <c r="I123" s="115"/>
      <c r="J123" s="115"/>
      <c r="K123" s="6"/>
      <c r="L123" s="115"/>
      <c r="M123" s="141"/>
      <c r="N123" s="115"/>
    </row>
    <row r="124" spans="1:17" s="17" customFormat="1" x14ac:dyDescent="0.2">
      <c r="A124" s="142" t="s">
        <v>87</v>
      </c>
      <c r="B124" s="26"/>
      <c r="C124" s="26"/>
      <c r="D124" s="26"/>
      <c r="E124" s="26"/>
      <c r="F124" s="115"/>
      <c r="G124" s="115"/>
      <c r="H124" s="115"/>
      <c r="I124" s="115"/>
      <c r="J124" s="115"/>
      <c r="K124" s="6"/>
      <c r="L124" s="115"/>
      <c r="M124" s="141"/>
      <c r="N124" s="115"/>
    </row>
    <row r="125" spans="1:17" s="17" customFormat="1" x14ac:dyDescent="0.2">
      <c r="A125" s="142" t="s">
        <v>88</v>
      </c>
      <c r="B125" s="26"/>
      <c r="C125" s="26"/>
      <c r="D125" s="26"/>
      <c r="E125" s="26"/>
      <c r="F125" s="115"/>
      <c r="G125" s="115"/>
      <c r="H125" s="115"/>
      <c r="I125" s="115"/>
      <c r="J125" s="115"/>
      <c r="K125" s="6"/>
      <c r="L125" s="115"/>
      <c r="M125" s="141"/>
      <c r="N125" s="115"/>
    </row>
    <row r="126" spans="1:17" s="17" customFormat="1" x14ac:dyDescent="0.2">
      <c r="A126" s="142"/>
      <c r="B126" s="26"/>
      <c r="C126" s="26"/>
      <c r="D126" s="26"/>
      <c r="E126" s="26"/>
      <c r="F126" s="115"/>
      <c r="G126" s="115"/>
      <c r="H126" s="115"/>
      <c r="I126" s="115"/>
      <c r="J126" s="115"/>
      <c r="K126" s="6"/>
      <c r="L126" s="115"/>
      <c r="M126" s="141"/>
      <c r="N126" s="115"/>
    </row>
    <row r="127" spans="1:17" s="17" customFormat="1" x14ac:dyDescent="0.2">
      <c r="A127" s="142"/>
      <c r="B127" s="26"/>
      <c r="C127" s="26"/>
      <c r="D127" s="26"/>
      <c r="E127" s="26"/>
      <c r="F127" s="115"/>
      <c r="G127" s="115"/>
      <c r="H127" s="115"/>
      <c r="I127" s="115"/>
      <c r="J127" s="115"/>
      <c r="K127" s="6"/>
      <c r="L127" s="115"/>
      <c r="M127" s="141"/>
      <c r="N127" s="115"/>
    </row>
    <row r="128" spans="1:17" s="17" customFormat="1" ht="15" x14ac:dyDescent="0.25">
      <c r="A128" s="136" t="s">
        <v>89</v>
      </c>
      <c r="B128" s="26"/>
      <c r="C128" s="26"/>
      <c r="D128" s="26"/>
      <c r="E128" s="26"/>
      <c r="F128" s="145"/>
      <c r="G128" s="115"/>
      <c r="H128" s="115"/>
      <c r="I128" s="115"/>
      <c r="J128" s="115"/>
      <c r="K128" s="6"/>
      <c r="L128" s="6"/>
      <c r="M128" s="6"/>
      <c r="N128" s="6"/>
    </row>
    <row r="129" spans="1:20" s="17" customFormat="1" ht="13.5" thickBot="1" x14ac:dyDescent="0.25">
      <c r="A129" s="62" t="s">
        <v>90</v>
      </c>
      <c r="B129" s="62"/>
      <c r="C129" s="62"/>
      <c r="D129" s="62"/>
      <c r="E129" s="62"/>
      <c r="F129" s="146"/>
      <c r="G129" s="146"/>
      <c r="H129" s="146"/>
      <c r="I129" s="146"/>
      <c r="J129" s="146"/>
      <c r="K129" s="146"/>
      <c r="L129" s="6"/>
      <c r="M129" s="6"/>
      <c r="N129" s="6"/>
    </row>
    <row r="130" spans="1:20" s="17" customFormat="1" x14ac:dyDescent="0.2">
      <c r="A130" s="26"/>
      <c r="B130" s="26"/>
      <c r="C130" s="26"/>
      <c r="D130" s="26"/>
      <c r="E130" s="26"/>
      <c r="F130" s="65" t="s">
        <v>44</v>
      </c>
      <c r="G130" s="65"/>
      <c r="H130" s="65"/>
      <c r="I130" s="66"/>
      <c r="J130" s="65" t="str">
        <f>J54</f>
        <v>Year ended</v>
      </c>
      <c r="K130" s="65"/>
      <c r="L130" s="65"/>
      <c r="M130" s="6"/>
      <c r="N130" s="68"/>
    </row>
    <row r="131" spans="1:20" s="17" customFormat="1" x14ac:dyDescent="0.2">
      <c r="A131" s="138" t="s">
        <v>29</v>
      </c>
      <c r="B131" s="26"/>
      <c r="C131" s="26"/>
      <c r="D131" s="26"/>
      <c r="E131" s="26"/>
      <c r="F131" s="72" t="str">
        <f>F55</f>
        <v>December 31,</v>
      </c>
      <c r="G131" s="72"/>
      <c r="H131" s="72"/>
      <c r="I131" s="73"/>
      <c r="J131" s="72" t="str">
        <f>J55</f>
        <v>December 31,</v>
      </c>
      <c r="K131" s="72"/>
      <c r="L131" s="72"/>
      <c r="M131" s="6"/>
      <c r="N131" s="74"/>
    </row>
    <row r="132" spans="1:20" s="17" customFormat="1" x14ac:dyDescent="0.2">
      <c r="A132" s="134" t="s">
        <v>28</v>
      </c>
      <c r="B132" s="91"/>
      <c r="C132" s="91"/>
      <c r="D132" s="91"/>
      <c r="E132" s="26"/>
      <c r="F132" s="9">
        <v>2013</v>
      </c>
      <c r="G132" s="79"/>
      <c r="H132" s="80">
        <v>2012</v>
      </c>
      <c r="I132" s="81"/>
      <c r="J132" s="9">
        <v>2013</v>
      </c>
      <c r="K132" s="79"/>
      <c r="L132" s="80">
        <v>2012</v>
      </c>
      <c r="M132" s="5"/>
      <c r="N132" s="5"/>
    </row>
    <row r="133" spans="1:20" s="17" customFormat="1" x14ac:dyDescent="0.2">
      <c r="A133" s="135"/>
      <c r="B133" s="42"/>
      <c r="C133" s="42"/>
      <c r="D133" s="42"/>
      <c r="E133" s="26"/>
      <c r="F133" s="82" t="s">
        <v>29</v>
      </c>
      <c r="G133" s="82"/>
      <c r="H133" s="82"/>
      <c r="I133" s="82"/>
      <c r="J133" s="82" t="s">
        <v>29</v>
      </c>
      <c r="K133" s="82"/>
      <c r="L133" s="82"/>
      <c r="M133" s="5"/>
      <c r="N133" s="82"/>
    </row>
    <row r="134" spans="1:20" s="17" customFormat="1" x14ac:dyDescent="0.2">
      <c r="A134" s="26"/>
      <c r="B134" s="26" t="s">
        <v>91</v>
      </c>
      <c r="C134" s="26"/>
      <c r="D134" s="26"/>
      <c r="E134" s="26"/>
      <c r="F134" s="12">
        <v>-14.2</v>
      </c>
      <c r="G134" s="53"/>
      <c r="H134" s="53">
        <f>-12.1+0.1</f>
        <v>-12</v>
      </c>
      <c r="I134" s="53"/>
      <c r="J134" s="12">
        <v>-57.6</v>
      </c>
      <c r="K134" s="53"/>
      <c r="L134" s="53">
        <v>-51.4</v>
      </c>
      <c r="M134" s="7"/>
      <c r="N134" s="52"/>
      <c r="O134" s="7"/>
      <c r="R134" s="147"/>
      <c r="S134" s="147"/>
      <c r="T134" s="148"/>
    </row>
    <row r="135" spans="1:20" s="17" customFormat="1" x14ac:dyDescent="0.2">
      <c r="A135" s="26"/>
      <c r="B135" s="26" t="s">
        <v>92</v>
      </c>
      <c r="C135" s="26"/>
      <c r="D135" s="26"/>
      <c r="E135" s="26"/>
      <c r="F135" s="10">
        <v>3.6</v>
      </c>
      <c r="G135" s="53"/>
      <c r="H135" s="52">
        <v>1.3</v>
      </c>
      <c r="I135" s="53"/>
      <c r="J135" s="10">
        <v>10.5</v>
      </c>
      <c r="K135" s="53"/>
      <c r="L135" s="53">
        <v>5.6</v>
      </c>
      <c r="M135" s="6"/>
      <c r="N135" s="52"/>
      <c r="O135" s="6"/>
      <c r="R135" s="147"/>
      <c r="S135" s="147"/>
      <c r="T135" s="148"/>
    </row>
    <row r="136" spans="1:20" s="17" customFormat="1" x14ac:dyDescent="0.2">
      <c r="A136" s="26"/>
      <c r="B136" s="91" t="s">
        <v>93</v>
      </c>
      <c r="C136" s="91"/>
      <c r="D136" s="91"/>
      <c r="E136" s="26"/>
      <c r="F136" s="10">
        <v>3.1</v>
      </c>
      <c r="G136" s="53"/>
      <c r="H136" s="52">
        <v>2.9</v>
      </c>
      <c r="I136" s="53"/>
      <c r="J136" s="10">
        <v>14.8</v>
      </c>
      <c r="K136" s="53"/>
      <c r="L136" s="53">
        <v>8</v>
      </c>
      <c r="M136" s="6"/>
      <c r="N136" s="52"/>
      <c r="O136" s="6"/>
      <c r="R136" s="147"/>
      <c r="S136" s="147"/>
      <c r="T136" s="148"/>
    </row>
    <row r="137" spans="1:20" s="17" customFormat="1" x14ac:dyDescent="0.2">
      <c r="A137" s="26"/>
      <c r="B137" s="91" t="s">
        <v>73</v>
      </c>
      <c r="C137" s="91"/>
      <c r="D137" s="91"/>
      <c r="E137" s="26"/>
      <c r="F137" s="13">
        <f>SUM(F134:F136)</f>
        <v>-7.5</v>
      </c>
      <c r="G137" s="53"/>
      <c r="H137" s="123">
        <f>SUM(H134:H136)</f>
        <v>-7.7999999999999989</v>
      </c>
      <c r="I137" s="124"/>
      <c r="J137" s="13">
        <f>SUM(J134:J136)</f>
        <v>-32.299999999999997</v>
      </c>
      <c r="K137" s="53"/>
      <c r="L137" s="123">
        <f>SUM(L134:L136)</f>
        <v>-37.799999999999997</v>
      </c>
      <c r="M137" s="6"/>
      <c r="N137" s="124"/>
      <c r="O137" s="6"/>
      <c r="R137" s="115"/>
      <c r="S137" s="115"/>
    </row>
    <row r="138" spans="1:20" s="17" customFormat="1" x14ac:dyDescent="0.2">
      <c r="A138" s="142"/>
      <c r="B138" s="26"/>
      <c r="C138" s="26"/>
      <c r="D138" s="26"/>
      <c r="E138" s="26"/>
      <c r="F138" s="140"/>
      <c r="G138" s="115"/>
      <c r="H138" s="115"/>
      <c r="I138" s="115"/>
      <c r="J138" s="115"/>
      <c r="K138" s="6"/>
      <c r="L138" s="6"/>
      <c r="M138" s="6"/>
      <c r="N138" s="6"/>
      <c r="O138" s="6"/>
      <c r="P138" s="141"/>
      <c r="Q138" s="115"/>
      <c r="R138" s="115"/>
      <c r="S138" s="115"/>
    </row>
    <row r="139" spans="1:20" s="17" customFormat="1" x14ac:dyDescent="0.2">
      <c r="A139" s="42"/>
      <c r="B139" s="42"/>
      <c r="C139" s="42"/>
      <c r="D139" s="42"/>
      <c r="E139" s="26"/>
      <c r="F139" s="109"/>
      <c r="G139" s="115"/>
      <c r="H139" s="8"/>
      <c r="I139" s="8"/>
      <c r="J139" s="8"/>
      <c r="K139" s="8"/>
      <c r="L139" s="8"/>
      <c r="M139" s="8"/>
      <c r="N139" s="8"/>
      <c r="O139" s="8"/>
      <c r="P139" s="107"/>
      <c r="Q139" s="8"/>
      <c r="R139" s="8"/>
    </row>
    <row r="140" spans="1:20" s="17" customFormat="1" ht="15" x14ac:dyDescent="0.25">
      <c r="A140" s="136" t="s">
        <v>94</v>
      </c>
      <c r="B140" s="26"/>
      <c r="C140" s="26"/>
      <c r="D140" s="26"/>
      <c r="E140" s="26"/>
      <c r="F140" s="145"/>
      <c r="G140" s="115"/>
      <c r="H140" s="115"/>
      <c r="I140" s="115"/>
      <c r="J140" s="115"/>
      <c r="K140" s="6"/>
      <c r="L140" s="6"/>
      <c r="M140" s="6"/>
      <c r="N140" s="6"/>
    </row>
    <row r="141" spans="1:20" s="17" customFormat="1" ht="13.5" thickBot="1" x14ac:dyDescent="0.25">
      <c r="A141" s="62" t="s">
        <v>95</v>
      </c>
      <c r="B141" s="62"/>
      <c r="C141" s="62"/>
      <c r="D141" s="62"/>
      <c r="E141" s="62"/>
      <c r="F141" s="146"/>
      <c r="G141" s="146"/>
      <c r="H141" s="146"/>
      <c r="I141" s="146"/>
      <c r="J141" s="146"/>
      <c r="K141" s="146"/>
      <c r="L141" s="6"/>
      <c r="M141" s="6"/>
      <c r="N141" s="6"/>
    </row>
    <row r="142" spans="1:20" s="17" customFormat="1" x14ac:dyDescent="0.2">
      <c r="A142" s="26"/>
      <c r="B142" s="26"/>
      <c r="C142" s="26"/>
      <c r="D142" s="26"/>
      <c r="E142" s="26"/>
      <c r="F142" s="65" t="s">
        <v>44</v>
      </c>
      <c r="G142" s="65"/>
      <c r="H142" s="65"/>
      <c r="I142" s="66"/>
      <c r="J142" s="65" t="str">
        <f>J54</f>
        <v>Year ended</v>
      </c>
      <c r="K142" s="65"/>
      <c r="L142" s="65"/>
      <c r="M142" s="6"/>
      <c r="N142" s="68"/>
    </row>
    <row r="143" spans="1:20" s="17" customFormat="1" x14ac:dyDescent="0.2">
      <c r="A143" s="138" t="s">
        <v>29</v>
      </c>
      <c r="B143" s="26"/>
      <c r="C143" s="26"/>
      <c r="D143" s="26"/>
      <c r="E143" s="26"/>
      <c r="F143" s="72" t="str">
        <f>F55</f>
        <v>December 31,</v>
      </c>
      <c r="G143" s="72"/>
      <c r="H143" s="72"/>
      <c r="I143" s="73"/>
      <c r="J143" s="72" t="str">
        <f>J55</f>
        <v>December 31,</v>
      </c>
      <c r="K143" s="72"/>
      <c r="L143" s="72"/>
      <c r="M143" s="6"/>
      <c r="N143" s="74"/>
    </row>
    <row r="144" spans="1:20" s="17" customFormat="1" x14ac:dyDescent="0.2">
      <c r="A144" s="134" t="s">
        <v>28</v>
      </c>
      <c r="B144" s="91"/>
      <c r="C144" s="91"/>
      <c r="D144" s="91"/>
      <c r="E144" s="26"/>
      <c r="F144" s="9">
        <v>2013</v>
      </c>
      <c r="G144" s="79"/>
      <c r="H144" s="80">
        <v>2012</v>
      </c>
      <c r="I144" s="81"/>
      <c r="J144" s="9">
        <v>2013</v>
      </c>
      <c r="K144" s="79"/>
      <c r="L144" s="80">
        <v>2012</v>
      </c>
      <c r="M144" s="5"/>
      <c r="N144" s="5"/>
    </row>
    <row r="145" spans="1:20" s="17" customFormat="1" x14ac:dyDescent="0.2">
      <c r="A145" s="135"/>
      <c r="B145" s="42"/>
      <c r="C145" s="42"/>
      <c r="D145" s="42"/>
      <c r="E145" s="26"/>
      <c r="F145" s="82" t="s">
        <v>29</v>
      </c>
      <c r="G145" s="82"/>
      <c r="H145" s="82"/>
      <c r="I145" s="82"/>
      <c r="J145" s="82" t="s">
        <v>29</v>
      </c>
      <c r="K145" s="82"/>
      <c r="L145" s="82"/>
      <c r="M145" s="5"/>
      <c r="N145" s="82"/>
    </row>
    <row r="146" spans="1:20" s="17" customFormat="1" x14ac:dyDescent="0.2">
      <c r="A146" s="26"/>
      <c r="B146" s="26" t="s">
        <v>96</v>
      </c>
      <c r="C146" s="26"/>
      <c r="D146" s="26"/>
      <c r="F146" s="10">
        <v>0.6</v>
      </c>
      <c r="G146" s="149"/>
      <c r="H146" s="52">
        <v>0.2</v>
      </c>
      <c r="I146" s="53"/>
      <c r="J146" s="10">
        <f>1.6</f>
        <v>1.6</v>
      </c>
      <c r="K146" s="149"/>
      <c r="L146" s="53">
        <v>3.6</v>
      </c>
      <c r="M146" s="150"/>
      <c r="N146" s="52"/>
      <c r="O146" s="150"/>
      <c r="P146" s="151"/>
      <c r="R146" s="147"/>
      <c r="S146" s="147"/>
      <c r="T146" s="148"/>
    </row>
    <row r="147" spans="1:20" s="17" customFormat="1" x14ac:dyDescent="0.2">
      <c r="A147" s="26"/>
      <c r="B147" s="47" t="s">
        <v>97</v>
      </c>
      <c r="C147" s="47"/>
      <c r="D147" s="47"/>
      <c r="F147" s="10">
        <v>-8</v>
      </c>
      <c r="G147" s="53"/>
      <c r="H147" s="52">
        <v>-2</v>
      </c>
      <c r="I147" s="53"/>
      <c r="J147" s="10">
        <v>-13.1</v>
      </c>
      <c r="K147" s="53"/>
      <c r="L147" s="53">
        <v>-4.2</v>
      </c>
      <c r="M147" s="151"/>
      <c r="N147" s="52"/>
      <c r="O147" s="151"/>
      <c r="P147" s="151"/>
      <c r="R147" s="147"/>
      <c r="S147" s="147"/>
      <c r="T147" s="148"/>
    </row>
    <row r="148" spans="1:20" s="17" customFormat="1" x14ac:dyDescent="0.2">
      <c r="A148" s="26"/>
      <c r="B148" s="26" t="s">
        <v>98</v>
      </c>
      <c r="C148" s="26"/>
      <c r="D148" s="26"/>
      <c r="F148" s="10">
        <v>0</v>
      </c>
      <c r="G148" s="53"/>
      <c r="H148" s="52">
        <v>0</v>
      </c>
      <c r="I148" s="53"/>
      <c r="J148" s="10">
        <v>0</v>
      </c>
      <c r="K148" s="53"/>
      <c r="L148" s="53"/>
      <c r="M148" s="42"/>
      <c r="N148" s="52"/>
      <c r="O148" s="42"/>
      <c r="P148" s="4"/>
      <c r="R148" s="147"/>
      <c r="S148" s="147"/>
      <c r="T148" s="148"/>
    </row>
    <row r="149" spans="1:20" s="17" customFormat="1" x14ac:dyDescent="0.2">
      <c r="A149" s="26"/>
      <c r="B149" s="47" t="s">
        <v>99</v>
      </c>
      <c r="C149" s="47"/>
      <c r="D149" s="47"/>
      <c r="F149" s="10">
        <v>0</v>
      </c>
      <c r="G149" s="53"/>
      <c r="H149" s="52">
        <v>0</v>
      </c>
      <c r="I149" s="53"/>
      <c r="J149" s="10">
        <v>0</v>
      </c>
      <c r="K149" s="53"/>
      <c r="L149" s="53">
        <v>-7.5</v>
      </c>
      <c r="M149" s="151"/>
      <c r="N149" s="52"/>
      <c r="O149" s="151"/>
      <c r="P149" s="151"/>
      <c r="R149" s="147"/>
      <c r="S149" s="147"/>
      <c r="T149" s="148"/>
    </row>
    <row r="150" spans="1:20" s="17" customFormat="1" x14ac:dyDescent="0.2">
      <c r="A150" s="26"/>
      <c r="B150" s="47" t="s">
        <v>100</v>
      </c>
      <c r="C150" s="47"/>
      <c r="D150" s="47"/>
      <c r="F150" s="10">
        <v>0</v>
      </c>
      <c r="G150" s="53"/>
      <c r="H150" s="52">
        <v>-3.7</v>
      </c>
      <c r="I150" s="53"/>
      <c r="J150" s="10">
        <v>0</v>
      </c>
      <c r="K150" s="53"/>
      <c r="L150" s="53">
        <v>-6.7</v>
      </c>
      <c r="M150" s="42"/>
      <c r="N150" s="52"/>
      <c r="O150" s="42"/>
      <c r="P150" s="4"/>
      <c r="R150" s="147"/>
      <c r="S150" s="147"/>
      <c r="T150" s="148"/>
    </row>
    <row r="151" spans="1:20" s="17" customFormat="1" x14ac:dyDescent="0.2">
      <c r="A151" s="26"/>
      <c r="B151" s="47" t="s">
        <v>101</v>
      </c>
      <c r="C151" s="47"/>
      <c r="D151" s="47"/>
      <c r="F151" s="10">
        <v>-3.1</v>
      </c>
      <c r="G151" s="53"/>
      <c r="H151" s="52">
        <v>-0.7</v>
      </c>
      <c r="I151" s="53"/>
      <c r="J151" s="10">
        <v>-7.6</v>
      </c>
      <c r="K151" s="53"/>
      <c r="L151" s="53">
        <v>-7.3</v>
      </c>
      <c r="M151" s="151"/>
      <c r="N151" s="52"/>
      <c r="O151" s="151"/>
      <c r="P151" s="151"/>
      <c r="R151" s="147"/>
      <c r="S151" s="147"/>
      <c r="T151" s="148"/>
    </row>
    <row r="152" spans="1:20" s="17" customFormat="1" x14ac:dyDescent="0.2">
      <c r="A152" s="26"/>
      <c r="B152" s="47" t="s">
        <v>102</v>
      </c>
      <c r="C152" s="47"/>
      <c r="D152" s="47"/>
      <c r="F152" s="10">
        <v>0</v>
      </c>
      <c r="G152" s="53"/>
      <c r="H152" s="52">
        <v>0</v>
      </c>
      <c r="I152" s="53"/>
      <c r="J152" s="10">
        <v>0</v>
      </c>
      <c r="K152" s="53"/>
      <c r="L152" s="53">
        <v>0</v>
      </c>
      <c r="M152" s="151"/>
      <c r="N152" s="52"/>
      <c r="O152" s="151"/>
      <c r="P152" s="151"/>
      <c r="R152" s="147"/>
      <c r="S152" s="147"/>
      <c r="T152" s="148"/>
    </row>
    <row r="153" spans="1:20" s="17" customFormat="1" x14ac:dyDescent="0.2">
      <c r="A153" s="26"/>
      <c r="B153" s="26" t="s">
        <v>103</v>
      </c>
      <c r="C153" s="91"/>
      <c r="D153" s="91"/>
      <c r="E153" s="26"/>
      <c r="F153" s="10">
        <f>-1.7-0.6-1.3</f>
        <v>-3.5999999999999996</v>
      </c>
      <c r="G153" s="53"/>
      <c r="H153" s="52">
        <f>-1.1-0.5</f>
        <v>-1.6</v>
      </c>
      <c r="I153" s="53"/>
      <c r="J153" s="10">
        <f>-1-1.4-0.6+0.1+0.1</f>
        <v>-2.8</v>
      </c>
      <c r="K153" s="53"/>
      <c r="L153" s="53">
        <f>-6.3+1.5-0.6</f>
        <v>-5.3999999999999995</v>
      </c>
      <c r="M153" s="6"/>
      <c r="N153" s="52"/>
      <c r="O153" s="116"/>
      <c r="R153" s="147"/>
      <c r="S153" s="147"/>
      <c r="T153" s="148"/>
    </row>
    <row r="154" spans="1:20" s="17" customFormat="1" x14ac:dyDescent="0.2">
      <c r="A154" s="26"/>
      <c r="B154" s="102" t="s">
        <v>73</v>
      </c>
      <c r="C154" s="91"/>
      <c r="D154" s="91"/>
      <c r="E154" s="26"/>
      <c r="F154" s="13">
        <f>SUM(F146:F153)</f>
        <v>-14.1</v>
      </c>
      <c r="G154" s="53"/>
      <c r="H154" s="123">
        <f>SUM(H146:H153)</f>
        <v>-7.8000000000000007</v>
      </c>
      <c r="I154" s="124"/>
      <c r="J154" s="13">
        <f>SUM(J146:J153)</f>
        <v>-21.900000000000002</v>
      </c>
      <c r="K154" s="53"/>
      <c r="L154" s="123">
        <f>SUM(L146:L153)</f>
        <v>-27.5</v>
      </c>
      <c r="M154" s="6"/>
      <c r="N154" s="124"/>
      <c r="O154" s="6"/>
      <c r="R154" s="115"/>
      <c r="S154" s="115"/>
    </row>
    <row r="155" spans="1:20" s="17" customFormat="1" x14ac:dyDescent="0.2">
      <c r="A155" s="142"/>
      <c r="B155" s="26"/>
      <c r="C155" s="26"/>
      <c r="D155" s="26"/>
      <c r="E155" s="26"/>
      <c r="F155" s="140"/>
      <c r="G155" s="115"/>
      <c r="H155" s="115"/>
      <c r="I155" s="115"/>
      <c r="J155" s="115"/>
      <c r="K155" s="6"/>
      <c r="L155" s="6"/>
      <c r="M155" s="6"/>
      <c r="N155" s="6"/>
      <c r="O155" s="6"/>
      <c r="P155" s="141"/>
      <c r="Q155" s="115"/>
      <c r="R155" s="115"/>
      <c r="S155" s="115"/>
    </row>
    <row r="156" spans="1:20" s="17" customFormat="1" x14ac:dyDescent="0.2">
      <c r="A156" s="42"/>
      <c r="B156" s="42"/>
      <c r="C156" s="42"/>
      <c r="D156" s="42"/>
      <c r="E156" s="26"/>
      <c r="F156" s="109"/>
      <c r="G156" s="115"/>
      <c r="H156" s="8"/>
      <c r="I156" s="8"/>
      <c r="J156" s="8"/>
      <c r="K156" s="8"/>
      <c r="L156" s="8"/>
      <c r="M156" s="8"/>
      <c r="N156" s="8"/>
      <c r="O156" s="8"/>
      <c r="P156" s="107"/>
      <c r="Q156" s="8"/>
      <c r="R156" s="8"/>
    </row>
    <row r="157" spans="1:20" s="17" customFormat="1" ht="15" x14ac:dyDescent="0.25">
      <c r="A157" s="136" t="s">
        <v>104</v>
      </c>
      <c r="B157" s="26"/>
      <c r="C157" s="26"/>
      <c r="D157" s="26"/>
      <c r="E157" s="77"/>
      <c r="F157" s="145" t="s">
        <v>29</v>
      </c>
      <c r="G157" s="152"/>
      <c r="H157" s="145" t="s">
        <v>29</v>
      </c>
      <c r="I157" s="145"/>
      <c r="J157" s="145"/>
      <c r="K157" s="153"/>
      <c r="L157" s="153"/>
      <c r="M157" s="153"/>
      <c r="N157" s="153"/>
      <c r="O157" s="153"/>
      <c r="P157" s="141"/>
      <c r="Q157" s="115"/>
      <c r="R157" s="115"/>
    </row>
    <row r="158" spans="1:20" s="17" customFormat="1" ht="13.5" thickBot="1" x14ac:dyDescent="0.25">
      <c r="A158" s="62" t="s">
        <v>105</v>
      </c>
      <c r="B158" s="62"/>
      <c r="C158" s="62"/>
      <c r="D158" s="62"/>
      <c r="E158" s="62"/>
      <c r="F158" s="146"/>
      <c r="G158" s="146"/>
      <c r="H158" s="146"/>
      <c r="I158" s="146"/>
      <c r="J158" s="6"/>
      <c r="K158" s="6"/>
      <c r="L158" s="6"/>
      <c r="M158" s="6"/>
      <c r="N158" s="6"/>
      <c r="O158" s="6"/>
      <c r="P158" s="116"/>
      <c r="Q158" s="115"/>
      <c r="R158" s="26"/>
    </row>
    <row r="159" spans="1:20" s="17" customFormat="1" x14ac:dyDescent="0.2">
      <c r="A159" s="42"/>
      <c r="B159" s="42"/>
      <c r="C159" s="42"/>
      <c r="D159" s="42"/>
      <c r="E159" s="42"/>
      <c r="F159" s="68" t="s">
        <v>45</v>
      </c>
      <c r="G159" s="6"/>
      <c r="H159" s="68" t="s">
        <v>45</v>
      </c>
      <c r="I159" s="6"/>
      <c r="O159" s="6"/>
      <c r="P159" s="116"/>
      <c r="Q159" s="115"/>
      <c r="R159" s="26"/>
    </row>
    <row r="160" spans="1:20" s="17" customFormat="1" x14ac:dyDescent="0.2">
      <c r="A160" s="135" t="s">
        <v>29</v>
      </c>
      <c r="B160" s="42"/>
      <c r="C160" s="42"/>
      <c r="D160" s="42"/>
      <c r="E160" s="26"/>
      <c r="F160" s="154" t="s">
        <v>23</v>
      </c>
      <c r="G160" s="74"/>
      <c r="H160" s="154" t="s">
        <v>23</v>
      </c>
      <c r="I160" s="73"/>
      <c r="O160" s="74"/>
      <c r="P160" s="43"/>
      <c r="Q160" s="26"/>
      <c r="R160" s="115"/>
    </row>
    <row r="161" spans="1:18" s="17" customFormat="1" x14ac:dyDescent="0.2">
      <c r="A161" s="134" t="s">
        <v>28</v>
      </c>
      <c r="B161" s="91"/>
      <c r="C161" s="91"/>
      <c r="D161" s="91"/>
      <c r="E161" s="26"/>
      <c r="F161" s="9">
        <v>2013</v>
      </c>
      <c r="G161" s="42"/>
      <c r="H161" s="78">
        <v>2012</v>
      </c>
      <c r="I161" s="81"/>
      <c r="O161" s="42"/>
      <c r="P161" s="43"/>
      <c r="Q161" s="26"/>
      <c r="R161" s="115"/>
    </row>
    <row r="162" spans="1:18" s="17" customFormat="1" x14ac:dyDescent="0.2">
      <c r="A162" s="135"/>
      <c r="B162" s="42"/>
      <c r="C162" s="42"/>
      <c r="D162" s="42"/>
      <c r="E162" s="26"/>
      <c r="F162" s="155"/>
      <c r="G162" s="42"/>
      <c r="H162" s="155"/>
      <c r="I162" s="155"/>
      <c r="O162" s="42"/>
      <c r="P162" s="43"/>
      <c r="Q162" s="26"/>
      <c r="R162" s="115"/>
    </row>
    <row r="163" spans="1:18" s="17" customFormat="1" x14ac:dyDescent="0.2">
      <c r="A163" s="42"/>
      <c r="B163" s="44" t="s">
        <v>106</v>
      </c>
      <c r="C163" s="44"/>
      <c r="D163" s="44"/>
      <c r="E163" s="42"/>
      <c r="F163" s="10">
        <v>0</v>
      </c>
      <c r="G163" s="42"/>
      <c r="H163" s="52">
        <v>17</v>
      </c>
      <c r="I163" s="6"/>
      <c r="O163" s="42"/>
      <c r="P163" s="43"/>
      <c r="R163" s="6"/>
    </row>
    <row r="164" spans="1:18" s="17" customFormat="1" x14ac:dyDescent="0.2">
      <c r="A164" s="42"/>
      <c r="B164" s="44" t="s">
        <v>107</v>
      </c>
      <c r="C164" s="44"/>
      <c r="D164" s="44"/>
      <c r="E164" s="42"/>
      <c r="F164" s="10">
        <v>27.6</v>
      </c>
      <c r="G164" s="42"/>
      <c r="H164" s="52">
        <v>54.9</v>
      </c>
      <c r="I164" s="6"/>
      <c r="O164" s="42"/>
      <c r="P164" s="43"/>
      <c r="R164" s="6"/>
    </row>
    <row r="165" spans="1:18" s="17" customFormat="1" x14ac:dyDescent="0.2">
      <c r="A165" s="42"/>
      <c r="B165" s="44" t="s">
        <v>108</v>
      </c>
      <c r="C165" s="44"/>
      <c r="D165" s="44"/>
      <c r="E165" s="42"/>
      <c r="F165" s="10">
        <v>20.5</v>
      </c>
      <c r="G165" s="42"/>
      <c r="H165" s="52">
        <v>28.5</v>
      </c>
      <c r="I165" s="6"/>
      <c r="O165" s="42"/>
      <c r="P165" s="43"/>
      <c r="R165" s="6"/>
    </row>
    <row r="166" spans="1:18" s="17" customFormat="1" x14ac:dyDescent="0.2">
      <c r="A166" s="42"/>
      <c r="B166" s="44" t="s">
        <v>109</v>
      </c>
      <c r="C166" s="44"/>
      <c r="D166" s="44"/>
      <c r="E166" s="42"/>
      <c r="F166" s="10">
        <v>32.1</v>
      </c>
      <c r="G166" s="42"/>
      <c r="H166" s="52">
        <v>48.3</v>
      </c>
      <c r="I166" s="6"/>
      <c r="O166" s="42"/>
      <c r="P166" s="43"/>
      <c r="R166" s="6"/>
    </row>
    <row r="167" spans="1:18" s="17" customFormat="1" x14ac:dyDescent="0.2">
      <c r="A167" s="42"/>
      <c r="B167" s="44" t="s">
        <v>110</v>
      </c>
      <c r="C167" s="44"/>
      <c r="D167" s="44"/>
      <c r="E167" s="42"/>
      <c r="F167" s="10">
        <v>45.2</v>
      </c>
      <c r="G167" s="42"/>
      <c r="H167" s="52">
        <f>63.2-0.1</f>
        <v>63.1</v>
      </c>
      <c r="I167" s="6"/>
      <c r="O167" s="42"/>
      <c r="P167" s="43"/>
      <c r="R167" s="6"/>
    </row>
    <row r="168" spans="1:18" s="17" customFormat="1" x14ac:dyDescent="0.2">
      <c r="A168" s="91"/>
      <c r="B168" s="54" t="s">
        <v>111</v>
      </c>
      <c r="C168" s="54"/>
      <c r="D168" s="54"/>
      <c r="E168" s="26"/>
      <c r="F168" s="11">
        <v>60.2</v>
      </c>
      <c r="G168" s="42"/>
      <c r="H168" s="156">
        <v>0</v>
      </c>
      <c r="I168" s="6"/>
      <c r="N168" s="17" t="s">
        <v>29</v>
      </c>
      <c r="O168" s="42"/>
      <c r="P168" s="43"/>
      <c r="R168" s="115"/>
    </row>
    <row r="169" spans="1:18" s="17" customFormat="1" x14ac:dyDescent="0.2">
      <c r="A169" s="26"/>
      <c r="B169" s="26" t="s">
        <v>112</v>
      </c>
      <c r="C169" s="26"/>
      <c r="D169" s="26"/>
      <c r="E169" s="26"/>
      <c r="F169" s="12">
        <f>SUM(F163:F168)</f>
        <v>185.60000000000002</v>
      </c>
      <c r="G169" s="42"/>
      <c r="H169" s="53">
        <f>SUM(H163:H168)</f>
        <v>211.79999999999998</v>
      </c>
      <c r="I169" s="115"/>
      <c r="O169" s="42"/>
      <c r="P169" s="43"/>
      <c r="R169" s="115"/>
    </row>
    <row r="170" spans="1:18" s="17" customFormat="1" x14ac:dyDescent="0.2">
      <c r="A170" s="26"/>
      <c r="B170" s="26" t="s">
        <v>113</v>
      </c>
      <c r="C170" s="91"/>
      <c r="D170" s="91"/>
      <c r="E170" s="26"/>
      <c r="F170" s="12">
        <f>390.5+0.8</f>
        <v>391.3</v>
      </c>
      <c r="G170" s="42"/>
      <c r="H170" s="53">
        <v>170.5</v>
      </c>
      <c r="I170" s="115"/>
      <c r="O170" s="42"/>
      <c r="P170" s="43"/>
      <c r="R170" s="115"/>
    </row>
    <row r="171" spans="1:18" s="17" customFormat="1" x14ac:dyDescent="0.2">
      <c r="A171" s="102"/>
      <c r="B171" s="102" t="s">
        <v>114</v>
      </c>
      <c r="C171" s="91"/>
      <c r="D171" s="91"/>
      <c r="E171" s="26"/>
      <c r="F171" s="13">
        <f>SUM(F169:F170)</f>
        <v>576.90000000000009</v>
      </c>
      <c r="G171" s="42"/>
      <c r="H171" s="123">
        <f>SUM(H169:H170)</f>
        <v>382.29999999999995</v>
      </c>
      <c r="I171" s="8"/>
      <c r="J171" s="20"/>
      <c r="O171" s="42"/>
      <c r="P171" s="43"/>
      <c r="Q171" s="26"/>
      <c r="R171" s="115"/>
    </row>
    <row r="172" spans="1:18" s="17" customFormat="1" x14ac:dyDescent="0.2">
      <c r="A172" s="42"/>
      <c r="B172" s="42"/>
      <c r="C172" s="42"/>
      <c r="D172" s="42"/>
      <c r="E172" s="26"/>
      <c r="F172" s="8"/>
      <c r="G172" s="115"/>
      <c r="H172" s="8"/>
      <c r="I172" s="8"/>
      <c r="J172" s="8"/>
      <c r="K172" s="8"/>
      <c r="L172" s="8"/>
      <c r="M172" s="8"/>
      <c r="N172" s="8"/>
      <c r="O172" s="8"/>
      <c r="P172" s="107"/>
      <c r="Q172" s="115"/>
      <c r="R172" s="26"/>
    </row>
    <row r="173" spans="1:18" s="17" customFormat="1" x14ac:dyDescent="0.2">
      <c r="A173" s="26"/>
      <c r="B173" s="43"/>
      <c r="C173" s="43"/>
      <c r="D173" s="43"/>
      <c r="E173" s="26"/>
      <c r="F173" s="115"/>
      <c r="G173" s="115"/>
      <c r="H173" s="115"/>
      <c r="I173" s="115"/>
      <c r="J173" s="115"/>
      <c r="K173" s="6"/>
      <c r="L173" s="6"/>
      <c r="M173" s="6"/>
      <c r="N173" s="6"/>
      <c r="O173" s="6"/>
      <c r="P173" s="141"/>
      <c r="Q173" s="115"/>
      <c r="R173" s="115"/>
    </row>
    <row r="174" spans="1:18" s="17" customFormat="1" ht="13.5" thickBot="1" x14ac:dyDescent="0.25">
      <c r="A174" s="157" t="s">
        <v>115</v>
      </c>
      <c r="B174" s="62"/>
      <c r="C174" s="62"/>
      <c r="D174" s="62"/>
      <c r="E174" s="62"/>
      <c r="F174" s="146"/>
      <c r="G174" s="146"/>
      <c r="H174" s="146"/>
      <c r="I174" s="146"/>
      <c r="J174" s="146"/>
      <c r="K174" s="6"/>
      <c r="L174" s="6"/>
      <c r="M174" s="6"/>
      <c r="N174" s="6"/>
      <c r="O174" s="6"/>
      <c r="P174" s="20"/>
    </row>
    <row r="175" spans="1:18" s="17" customFormat="1" x14ac:dyDescent="0.2">
      <c r="A175" s="42"/>
      <c r="B175" s="42"/>
      <c r="C175" s="42"/>
      <c r="D175" s="42"/>
      <c r="E175" s="42"/>
      <c r="F175" s="65" t="s">
        <v>44</v>
      </c>
      <c r="G175" s="65"/>
      <c r="H175" s="65"/>
      <c r="I175" s="66"/>
      <c r="J175" s="65" t="str">
        <f>J54</f>
        <v>Year ended</v>
      </c>
      <c r="K175" s="65"/>
      <c r="L175" s="65"/>
      <c r="M175" s="68"/>
      <c r="N175" s="68"/>
      <c r="O175" s="68"/>
      <c r="P175" s="20"/>
      <c r="Q175" s="68"/>
    </row>
    <row r="176" spans="1:18" s="17" customFormat="1" x14ac:dyDescent="0.2">
      <c r="A176" s="26"/>
      <c r="B176" s="26"/>
      <c r="C176" s="26"/>
      <c r="D176" s="26"/>
      <c r="E176" s="26"/>
      <c r="F176" s="72" t="str">
        <f>+$F$55</f>
        <v>December 31,</v>
      </c>
      <c r="G176" s="72"/>
      <c r="H176" s="72"/>
      <c r="I176" s="73"/>
      <c r="J176" s="72" t="str">
        <f>+$F$55</f>
        <v>December 31,</v>
      </c>
      <c r="K176" s="72"/>
      <c r="L176" s="72"/>
      <c r="M176" s="74"/>
      <c r="N176" s="74"/>
      <c r="O176" s="74"/>
      <c r="P176" s="20"/>
      <c r="Q176" s="74"/>
    </row>
    <row r="177" spans="1:22" s="17" customFormat="1" x14ac:dyDescent="0.2">
      <c r="A177" s="134" t="s">
        <v>28</v>
      </c>
      <c r="B177" s="91"/>
      <c r="C177" s="91"/>
      <c r="D177" s="91"/>
      <c r="E177" s="26"/>
      <c r="F177" s="9">
        <f>+$F$56</f>
        <v>2013</v>
      </c>
      <c r="G177" s="79"/>
      <c r="H177" s="80">
        <f>+$H$56</f>
        <v>2012</v>
      </c>
      <c r="I177" s="81"/>
      <c r="J177" s="9">
        <f>+$F$56</f>
        <v>2013</v>
      </c>
      <c r="K177" s="79"/>
      <c r="L177" s="80">
        <f>+$H$56</f>
        <v>2012</v>
      </c>
      <c r="M177" s="79"/>
      <c r="N177" s="81"/>
      <c r="O177" s="79"/>
      <c r="P177" s="20"/>
      <c r="Q177" s="5"/>
    </row>
    <row r="178" spans="1:22" s="17" customFormat="1" x14ac:dyDescent="0.2">
      <c r="A178" s="158"/>
      <c r="B178" s="42"/>
      <c r="C178" s="42"/>
      <c r="D178" s="42"/>
      <c r="E178" s="26"/>
      <c r="F178" s="82" t="s">
        <v>29</v>
      </c>
      <c r="G178" s="82"/>
      <c r="H178" s="82"/>
      <c r="I178" s="82"/>
      <c r="J178" s="82" t="s">
        <v>29</v>
      </c>
      <c r="K178" s="82"/>
      <c r="L178" s="82"/>
      <c r="M178" s="82"/>
      <c r="N178" s="82"/>
      <c r="O178" s="82"/>
      <c r="P178" s="82"/>
      <c r="Q178" s="82"/>
    </row>
    <row r="179" spans="1:22" s="17" customFormat="1" x14ac:dyDescent="0.2">
      <c r="A179" s="26"/>
      <c r="B179" s="26" t="s">
        <v>116</v>
      </c>
      <c r="C179" s="26"/>
      <c r="D179" s="26"/>
      <c r="E179" s="26"/>
      <c r="F179" s="12">
        <f>F59</f>
        <v>94.3</v>
      </c>
      <c r="G179" s="53"/>
      <c r="H179" s="53">
        <f>H59</f>
        <v>81.400000000000006</v>
      </c>
      <c r="I179" s="53"/>
      <c r="J179" s="12">
        <f>J59</f>
        <v>360.5</v>
      </c>
      <c r="K179" s="53"/>
      <c r="L179" s="53">
        <f>L59</f>
        <v>461.3</v>
      </c>
      <c r="M179" s="111"/>
      <c r="N179" s="52"/>
      <c r="O179" s="111"/>
      <c r="P179" s="96"/>
      <c r="Q179" s="7"/>
      <c r="T179" s="26"/>
    </row>
    <row r="180" spans="1:22" s="17" customFormat="1" x14ac:dyDescent="0.2">
      <c r="A180" s="26"/>
      <c r="B180" s="26" t="s">
        <v>117</v>
      </c>
      <c r="C180" s="26"/>
      <c r="D180" s="26"/>
      <c r="E180" s="26"/>
      <c r="F180" s="12">
        <f>F60</f>
        <v>99.2</v>
      </c>
      <c r="G180" s="53"/>
      <c r="H180" s="53">
        <f>H60</f>
        <v>65.8</v>
      </c>
      <c r="I180" s="53"/>
      <c r="J180" s="12">
        <f>J60</f>
        <v>311.3</v>
      </c>
      <c r="K180" s="53"/>
      <c r="L180" s="53">
        <f>L60</f>
        <v>266.8</v>
      </c>
      <c r="M180" s="115"/>
      <c r="N180" s="52"/>
      <c r="O180" s="115"/>
      <c r="P180" s="96"/>
      <c r="Q180" s="4"/>
      <c r="T180" s="26"/>
    </row>
    <row r="181" spans="1:22" s="17" customFormat="1" x14ac:dyDescent="0.2">
      <c r="A181" s="26"/>
      <c r="B181" s="26" t="s">
        <v>118</v>
      </c>
      <c r="C181" s="26"/>
      <c r="D181" s="26"/>
      <c r="E181" s="26"/>
      <c r="F181" s="12">
        <v>111</v>
      </c>
      <c r="G181" s="53"/>
      <c r="H181" s="53">
        <v>71.3</v>
      </c>
      <c r="I181" s="53"/>
      <c r="J181" s="12">
        <v>373</v>
      </c>
      <c r="K181" s="53"/>
      <c r="L181" s="53">
        <v>297.39999999999998</v>
      </c>
      <c r="M181" s="115"/>
      <c r="N181" s="52"/>
      <c r="O181" s="115"/>
      <c r="P181" s="96"/>
      <c r="Q181" s="4"/>
      <c r="T181" s="26"/>
    </row>
    <row r="182" spans="1:22" s="17" customFormat="1" x14ac:dyDescent="0.2">
      <c r="A182" s="26"/>
      <c r="B182" s="26" t="s">
        <v>119</v>
      </c>
      <c r="C182" s="26"/>
      <c r="D182" s="26"/>
      <c r="E182" s="26"/>
      <c r="F182" s="12">
        <f>F135</f>
        <v>3.6</v>
      </c>
      <c r="G182" s="53"/>
      <c r="H182" s="53">
        <f>H135</f>
        <v>1.3</v>
      </c>
      <c r="I182" s="53"/>
      <c r="J182" s="12">
        <f>J135</f>
        <v>10.5</v>
      </c>
      <c r="K182" s="53"/>
      <c r="L182" s="53">
        <f>L135</f>
        <v>5.6</v>
      </c>
      <c r="M182" s="115"/>
      <c r="N182" s="52"/>
      <c r="O182" s="115"/>
      <c r="P182" s="96"/>
      <c r="Q182" s="6"/>
      <c r="T182" s="26"/>
    </row>
    <row r="183" spans="1:22" s="17" customFormat="1" x14ac:dyDescent="0.2">
      <c r="A183" s="26"/>
      <c r="B183" s="26" t="s">
        <v>120</v>
      </c>
      <c r="C183" s="26"/>
      <c r="D183" s="26"/>
      <c r="E183" s="26"/>
      <c r="F183" s="12">
        <f>-F112</f>
        <v>34.4</v>
      </c>
      <c r="G183" s="53"/>
      <c r="H183" s="53">
        <f>-H112</f>
        <v>17.600000000000001</v>
      </c>
      <c r="I183" s="53"/>
      <c r="J183" s="12">
        <f>-J112</f>
        <v>112.9</v>
      </c>
      <c r="K183" s="53"/>
      <c r="L183" s="53">
        <f>-L112</f>
        <v>83</v>
      </c>
      <c r="M183" s="115"/>
      <c r="N183" s="52"/>
      <c r="O183" s="115"/>
      <c r="P183" s="96"/>
      <c r="Q183" s="6"/>
      <c r="T183" s="26"/>
    </row>
    <row r="184" spans="1:22" s="17" customFormat="1" x14ac:dyDescent="0.2">
      <c r="A184" s="91"/>
      <c r="B184" s="91" t="s">
        <v>121</v>
      </c>
      <c r="C184" s="91"/>
      <c r="D184" s="91"/>
      <c r="E184" s="26"/>
      <c r="F184" s="11">
        <f>F114</f>
        <v>92.6</v>
      </c>
      <c r="G184" s="53"/>
      <c r="H184" s="156">
        <f>H114</f>
        <v>64</v>
      </c>
      <c r="I184" s="53"/>
      <c r="J184" s="11">
        <f>J114</f>
        <v>301.8</v>
      </c>
      <c r="K184" s="53"/>
      <c r="L184" s="156">
        <f>L114</f>
        <v>344.7</v>
      </c>
      <c r="M184" s="115"/>
      <c r="N184" s="159"/>
      <c r="O184" s="115"/>
      <c r="P184" s="96"/>
      <c r="Q184" s="6"/>
      <c r="T184" s="26"/>
    </row>
    <row r="185" spans="1:22" s="17" customFormat="1" x14ac:dyDescent="0.2">
      <c r="A185" s="42"/>
      <c r="B185" s="42"/>
      <c r="C185" s="42"/>
      <c r="D185" s="42"/>
      <c r="E185" s="42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1"/>
      <c r="Q185" s="160"/>
      <c r="T185" s="26"/>
    </row>
    <row r="186" spans="1:22" s="17" customFormat="1" x14ac:dyDescent="0.2">
      <c r="A186" s="162" t="s">
        <v>67</v>
      </c>
      <c r="B186" s="163" t="s">
        <v>122</v>
      </c>
      <c r="C186" s="163"/>
      <c r="D186" s="163"/>
      <c r="E186" s="163"/>
      <c r="F186" s="116"/>
      <c r="G186" s="6"/>
      <c r="H186" s="153" t="s">
        <v>29</v>
      </c>
      <c r="I186" s="153"/>
      <c r="J186" s="153"/>
      <c r="K186" s="153"/>
      <c r="L186" s="153"/>
      <c r="M186" s="153"/>
      <c r="N186" s="153"/>
      <c r="O186" s="153"/>
      <c r="P186" s="20"/>
      <c r="S186" s="6"/>
      <c r="T186" s="115"/>
    </row>
    <row r="187" spans="1:22" s="17" customFormat="1" x14ac:dyDescent="0.2">
      <c r="A187" s="162" t="s">
        <v>123</v>
      </c>
      <c r="B187" s="163" t="s">
        <v>124</v>
      </c>
      <c r="C187" s="163"/>
      <c r="D187" s="163"/>
      <c r="E187" s="16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16"/>
      <c r="Q187" s="6"/>
      <c r="R187" s="6"/>
      <c r="S187" s="6"/>
      <c r="T187" s="115"/>
    </row>
    <row r="188" spans="1:22" s="17" customFormat="1" x14ac:dyDescent="0.2">
      <c r="A188" s="162" t="s">
        <v>125</v>
      </c>
      <c r="B188" s="163" t="s">
        <v>126</v>
      </c>
      <c r="C188" s="163"/>
      <c r="D188" s="163"/>
      <c r="E188" s="16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16"/>
      <c r="Q188" s="6"/>
      <c r="R188" s="6"/>
      <c r="S188" s="6"/>
      <c r="U188" s="115"/>
      <c r="V188" s="26"/>
    </row>
    <row r="189" spans="1:22" s="17" customFormat="1" x14ac:dyDescent="0.2">
      <c r="A189" s="162"/>
      <c r="B189" s="163"/>
      <c r="C189" s="163"/>
      <c r="D189" s="163"/>
      <c r="E189" s="16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16"/>
      <c r="Q189" s="6"/>
      <c r="R189" s="6"/>
      <c r="S189" s="6"/>
      <c r="T189" s="6"/>
    </row>
    <row r="190" spans="1:22" s="17" customFormat="1" x14ac:dyDescent="0.2">
      <c r="A190" s="162"/>
      <c r="B190" s="163"/>
      <c r="C190" s="163"/>
      <c r="D190" s="163"/>
      <c r="E190" s="16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16"/>
      <c r="Q190" s="6"/>
      <c r="R190" s="6"/>
      <c r="S190" s="6"/>
      <c r="T190" s="6"/>
    </row>
    <row r="191" spans="1:22" s="17" customFormat="1" ht="15" x14ac:dyDescent="0.25">
      <c r="A191" s="164" t="s">
        <v>127</v>
      </c>
      <c r="B191" s="26"/>
      <c r="C191" s="26"/>
      <c r="D191" s="26"/>
      <c r="E191" s="26"/>
      <c r="F191" s="141"/>
      <c r="G191" s="115"/>
      <c r="H191" s="115"/>
      <c r="I191" s="6"/>
      <c r="J191" s="6"/>
      <c r="K191" s="6"/>
      <c r="L191" s="6"/>
      <c r="M191" s="6"/>
      <c r="N191" s="6"/>
      <c r="O191" s="6"/>
      <c r="P191" s="116"/>
      <c r="Q191" s="6"/>
      <c r="R191" s="6"/>
      <c r="S191" s="6"/>
      <c r="T191" s="6"/>
    </row>
    <row r="192" spans="1:22" s="17" customFormat="1" ht="13.5" thickBot="1" x14ac:dyDescent="0.25">
      <c r="A192" s="62" t="s">
        <v>128</v>
      </c>
      <c r="B192" s="62"/>
      <c r="C192" s="62"/>
      <c r="D192" s="62"/>
      <c r="E192" s="62"/>
      <c r="F192" s="146"/>
      <c r="G192" s="146"/>
      <c r="H192" s="146"/>
      <c r="I192" s="6"/>
      <c r="J192" s="6"/>
      <c r="K192" s="6"/>
      <c r="L192" s="6"/>
      <c r="M192" s="6"/>
      <c r="N192" s="6"/>
      <c r="O192" s="6"/>
      <c r="P192" s="116"/>
      <c r="Q192" s="6"/>
      <c r="R192" s="6"/>
      <c r="S192" s="6"/>
      <c r="T192" s="6"/>
    </row>
    <row r="193" spans="1:20" s="17" customFormat="1" x14ac:dyDescent="0.2">
      <c r="A193" s="42"/>
      <c r="B193" s="42"/>
      <c r="C193" s="42"/>
      <c r="D193" s="42"/>
      <c r="E193" s="42"/>
      <c r="F193" s="65" t="s">
        <v>45</v>
      </c>
      <c r="G193" s="65"/>
      <c r="H193" s="65"/>
      <c r="I193" s="6"/>
      <c r="J193" s="68"/>
      <c r="K193" s="6"/>
      <c r="L193" s="68"/>
      <c r="M193" s="6"/>
      <c r="O193" s="6"/>
      <c r="P193" s="116"/>
      <c r="Q193" s="6"/>
      <c r="R193" s="6"/>
      <c r="S193" s="6"/>
      <c r="T193" s="6"/>
    </row>
    <row r="194" spans="1:20" s="17" customFormat="1" x14ac:dyDescent="0.2">
      <c r="A194" s="26"/>
      <c r="B194" s="26"/>
      <c r="C194" s="26"/>
      <c r="D194" s="26"/>
      <c r="E194" s="26"/>
      <c r="F194" s="72" t="str">
        <f>+$F$55</f>
        <v>December 31,</v>
      </c>
      <c r="G194" s="72"/>
      <c r="H194" s="72"/>
      <c r="I194" s="6"/>
      <c r="J194" s="74"/>
      <c r="K194" s="6"/>
      <c r="L194" s="74"/>
      <c r="M194" s="6"/>
      <c r="O194" s="6"/>
      <c r="P194" s="116"/>
      <c r="Q194" s="6"/>
      <c r="R194" s="6"/>
      <c r="S194" s="6"/>
      <c r="T194" s="6"/>
    </row>
    <row r="195" spans="1:20" s="17" customFormat="1" x14ac:dyDescent="0.2">
      <c r="A195" s="134" t="s">
        <v>28</v>
      </c>
      <c r="B195" s="134"/>
      <c r="C195" s="134"/>
      <c r="D195" s="134"/>
      <c r="E195" s="26"/>
      <c r="F195" s="9">
        <f>+$F$56</f>
        <v>2013</v>
      </c>
      <c r="G195" s="79"/>
      <c r="H195" s="80">
        <f>+$H$56</f>
        <v>2012</v>
      </c>
      <c r="I195" s="6"/>
      <c r="J195" s="81"/>
      <c r="K195" s="6"/>
      <c r="L195" s="81"/>
      <c r="M195" s="6"/>
      <c r="O195" s="6"/>
      <c r="P195" s="116"/>
      <c r="Q195" s="6"/>
      <c r="R195" s="6"/>
      <c r="S195" s="6"/>
      <c r="T195" s="6"/>
    </row>
    <row r="196" spans="1:20" s="17" customFormat="1" x14ac:dyDescent="0.2">
      <c r="A196" s="135"/>
      <c r="B196" s="135"/>
      <c r="C196" s="135"/>
      <c r="D196" s="135"/>
      <c r="E196" s="26"/>
      <c r="F196" s="155" t="s">
        <v>29</v>
      </c>
      <c r="G196" s="155"/>
      <c r="H196" s="155"/>
      <c r="I196" s="155"/>
      <c r="J196" s="165"/>
      <c r="K196" s="6"/>
      <c r="L196" s="165"/>
      <c r="M196" s="6"/>
      <c r="O196" s="6"/>
      <c r="P196" s="116"/>
      <c r="Q196" s="6"/>
      <c r="R196" s="6"/>
      <c r="S196" s="6"/>
      <c r="T196" s="6"/>
    </row>
    <row r="197" spans="1:20" s="17" customFormat="1" x14ac:dyDescent="0.2">
      <c r="A197" s="26"/>
      <c r="B197" s="26" t="s">
        <v>129</v>
      </c>
      <c r="C197" s="26"/>
      <c r="D197" s="26"/>
      <c r="E197" s="26"/>
      <c r="F197" s="12">
        <v>263.8</v>
      </c>
      <c r="G197" s="166"/>
      <c r="H197" s="53">
        <v>390.3</v>
      </c>
      <c r="I197" s="6"/>
      <c r="J197" s="52"/>
      <c r="K197" s="6"/>
      <c r="L197" s="52"/>
      <c r="M197" s="6"/>
      <c r="O197" s="159"/>
      <c r="P197" s="116"/>
      <c r="Q197" s="6"/>
      <c r="R197" s="6"/>
      <c r="S197" s="6"/>
      <c r="T197" s="6"/>
    </row>
    <row r="198" spans="1:20" s="17" customFormat="1" x14ac:dyDescent="0.2">
      <c r="A198" s="26"/>
      <c r="B198" s="26" t="s">
        <v>130</v>
      </c>
      <c r="C198" s="26"/>
      <c r="D198" s="26"/>
      <c r="E198" s="26"/>
      <c r="F198" s="12">
        <v>89.399999999999991</v>
      </c>
      <c r="G198" s="166"/>
      <c r="H198" s="53">
        <v>92.3</v>
      </c>
      <c r="I198" s="6"/>
      <c r="J198" s="52"/>
      <c r="K198" s="6"/>
      <c r="L198" s="52"/>
      <c r="M198" s="6"/>
      <c r="O198" s="159"/>
      <c r="P198" s="116"/>
      <c r="Q198" s="6"/>
      <c r="R198" s="6"/>
      <c r="S198" s="6"/>
      <c r="T198" s="6"/>
    </row>
    <row r="199" spans="1:20" s="17" customFormat="1" x14ac:dyDescent="0.2">
      <c r="A199" s="26"/>
      <c r="B199" s="26" t="s">
        <v>131</v>
      </c>
      <c r="C199" s="26"/>
      <c r="D199" s="26"/>
      <c r="E199" s="26"/>
      <c r="F199" s="12">
        <v>20.9</v>
      </c>
      <c r="G199" s="166"/>
      <c r="H199" s="53">
        <v>3.4</v>
      </c>
      <c r="I199" s="6"/>
      <c r="J199" s="52"/>
      <c r="K199" s="6"/>
      <c r="L199" s="52"/>
      <c r="M199" s="6"/>
      <c r="O199" s="159"/>
      <c r="P199" s="116"/>
      <c r="Q199" s="6"/>
      <c r="R199" s="6"/>
      <c r="S199" s="6"/>
      <c r="T199" s="6"/>
    </row>
    <row r="200" spans="1:20" s="17" customFormat="1" x14ac:dyDescent="0.2">
      <c r="A200" s="26"/>
      <c r="B200" s="26" t="s">
        <v>132</v>
      </c>
      <c r="C200" s="26"/>
      <c r="D200" s="26"/>
      <c r="E200" s="26"/>
      <c r="F200" s="12">
        <v>-10.8</v>
      </c>
      <c r="G200" s="166"/>
      <c r="H200" s="53">
        <v>-1</v>
      </c>
      <c r="I200" s="6"/>
      <c r="J200" s="52"/>
      <c r="K200" s="6"/>
      <c r="L200" s="52"/>
      <c r="M200" s="6"/>
      <c r="O200" s="159"/>
      <c r="P200" s="116"/>
      <c r="Q200" s="6"/>
      <c r="R200" s="6"/>
      <c r="S200" s="6"/>
      <c r="T200" s="6"/>
    </row>
    <row r="201" spans="1:20" s="17" customFormat="1" x14ac:dyDescent="0.2">
      <c r="A201" s="26"/>
      <c r="B201" s="26" t="s">
        <v>133</v>
      </c>
      <c r="C201" s="26"/>
      <c r="D201" s="26"/>
      <c r="E201" s="26"/>
      <c r="F201" s="12">
        <v>-1019.6</v>
      </c>
      <c r="G201" s="166"/>
      <c r="H201" s="53">
        <v>-915.8</v>
      </c>
      <c r="I201" s="6"/>
      <c r="J201" s="52"/>
      <c r="K201" s="6"/>
      <c r="L201" s="52"/>
      <c r="M201" s="6"/>
      <c r="O201" s="159"/>
      <c r="P201" s="116"/>
      <c r="Q201" s="6"/>
      <c r="R201" s="6"/>
      <c r="S201" s="6"/>
      <c r="T201" s="6"/>
    </row>
    <row r="202" spans="1:20" s="17" customFormat="1" x14ac:dyDescent="0.2">
      <c r="A202" s="26"/>
      <c r="B202" s="26" t="s">
        <v>134</v>
      </c>
      <c r="C202" s="91"/>
      <c r="D202" s="91"/>
      <c r="E202" s="26"/>
      <c r="F202" s="12">
        <v>-10.4</v>
      </c>
      <c r="G202" s="166"/>
      <c r="H202" s="53">
        <f>-4.7-0.1</f>
        <v>-4.8</v>
      </c>
      <c r="I202" s="6"/>
      <c r="J202" s="52"/>
      <c r="K202" s="6"/>
      <c r="L202" s="52"/>
      <c r="M202" s="6"/>
      <c r="O202" s="159"/>
      <c r="P202" s="116"/>
      <c r="Q202" s="6"/>
      <c r="R202" s="6"/>
      <c r="S202" s="6"/>
      <c r="T202" s="6"/>
    </row>
    <row r="203" spans="1:20" s="17" customFormat="1" x14ac:dyDescent="0.2">
      <c r="A203" s="102"/>
      <c r="B203" s="102" t="s">
        <v>73</v>
      </c>
      <c r="C203" s="91"/>
      <c r="D203" s="91"/>
      <c r="E203" s="26"/>
      <c r="F203" s="13">
        <f>SUM(F197:F202)</f>
        <v>-666.7</v>
      </c>
      <c r="G203" s="53"/>
      <c r="H203" s="123">
        <f>SUM(H197:H202)</f>
        <v>-435.59999999999997</v>
      </c>
      <c r="I203" s="6"/>
      <c r="J203" s="124"/>
      <c r="K203" s="6"/>
      <c r="L203" s="124"/>
      <c r="M203" s="6"/>
      <c r="O203" s="167"/>
      <c r="P203" s="116"/>
      <c r="Q203" s="6"/>
      <c r="R203" s="6"/>
      <c r="S203" s="6"/>
      <c r="T203" s="6"/>
    </row>
    <row r="204" spans="1:20" s="17" customFormat="1" x14ac:dyDescent="0.2">
      <c r="A204" s="162"/>
      <c r="B204" s="163"/>
      <c r="C204" s="163"/>
      <c r="D204" s="163"/>
      <c r="E204" s="16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116"/>
      <c r="Q204" s="6"/>
      <c r="R204" s="6"/>
      <c r="S204" s="6"/>
      <c r="T204" s="6"/>
    </row>
    <row r="205" spans="1:20" s="17" customFormat="1" x14ac:dyDescent="0.2">
      <c r="A205" s="162" t="s">
        <v>135</v>
      </c>
      <c r="B205" s="163"/>
      <c r="C205" s="163"/>
      <c r="D205" s="163"/>
      <c r="E205" s="163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116"/>
      <c r="Q205" s="6"/>
      <c r="R205" s="6"/>
      <c r="S205" s="6"/>
      <c r="T205" s="6"/>
    </row>
    <row r="206" spans="1:20" s="17" customFormat="1" x14ac:dyDescent="0.2">
      <c r="A206" s="162"/>
      <c r="B206" s="163"/>
      <c r="C206" s="163"/>
      <c r="D206" s="163"/>
      <c r="E206" s="16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116"/>
      <c r="Q206" s="6"/>
      <c r="R206" s="6"/>
      <c r="S206" s="6"/>
      <c r="T206" s="6"/>
    </row>
    <row r="207" spans="1:20" s="17" customFormat="1" x14ac:dyDescent="0.2">
      <c r="A207" s="162"/>
      <c r="B207" s="163"/>
      <c r="C207" s="163"/>
      <c r="D207" s="163"/>
      <c r="E207" s="16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116"/>
      <c r="Q207" s="6"/>
      <c r="R207" s="6"/>
      <c r="S207" s="6"/>
      <c r="T207" s="6"/>
    </row>
    <row r="208" spans="1:20" s="17" customFormat="1" ht="15" x14ac:dyDescent="0.25">
      <c r="A208" s="128" t="s">
        <v>136</v>
      </c>
      <c r="B208" s="26"/>
      <c r="C208" s="26"/>
      <c r="D208" s="26"/>
      <c r="E208" s="77"/>
      <c r="F208" s="145"/>
      <c r="G208" s="145"/>
      <c r="H208" s="145"/>
      <c r="I208" s="145"/>
      <c r="J208" s="145"/>
      <c r="K208" s="153"/>
      <c r="L208" s="153"/>
      <c r="M208" s="153"/>
      <c r="N208" s="153"/>
      <c r="O208" s="153"/>
      <c r="P208" s="116"/>
      <c r="Q208" s="145"/>
      <c r="R208" s="145"/>
      <c r="S208" s="145"/>
      <c r="T208" s="168"/>
    </row>
    <row r="209" spans="1:15" x14ac:dyDescent="0.2">
      <c r="A209" s="169" t="s">
        <v>137</v>
      </c>
    </row>
    <row r="210" spans="1:15" x14ac:dyDescent="0.2">
      <c r="A210" s="169" t="s">
        <v>138</v>
      </c>
      <c r="B210" s="169"/>
      <c r="C210" s="169"/>
      <c r="D210" s="169"/>
    </row>
    <row r="211" spans="1:15" x14ac:dyDescent="0.2">
      <c r="A211" s="169"/>
      <c r="B211" s="169"/>
      <c r="C211" s="169"/>
      <c r="D211" s="169"/>
    </row>
    <row r="212" spans="1:15" ht="13.5" thickBot="1" x14ac:dyDescent="0.25">
      <c r="A212" s="170" t="s">
        <v>139</v>
      </c>
      <c r="B212" s="170"/>
      <c r="C212" s="170"/>
      <c r="D212" s="170"/>
      <c r="E212" s="62"/>
      <c r="F212" s="62"/>
      <c r="G212" s="62"/>
      <c r="H212" s="62"/>
      <c r="I212" s="62"/>
      <c r="J212" s="62"/>
      <c r="K212" s="62"/>
      <c r="L212" s="62"/>
      <c r="M212" s="171"/>
      <c r="N212" s="62"/>
    </row>
    <row r="213" spans="1:15" x14ac:dyDescent="0.2">
      <c r="A213" s="172"/>
      <c r="B213" s="172"/>
      <c r="C213" s="172"/>
      <c r="D213" s="173" t="s">
        <v>140</v>
      </c>
      <c r="E213" s="173"/>
      <c r="F213" s="173"/>
      <c r="G213" s="42"/>
      <c r="H213" s="174" t="s">
        <v>141</v>
      </c>
      <c r="I213" s="174"/>
      <c r="J213" s="174"/>
      <c r="L213" s="174" t="s">
        <v>142</v>
      </c>
      <c r="M213" s="174"/>
      <c r="N213" s="174"/>
    </row>
    <row r="214" spans="1:15" x14ac:dyDescent="0.2">
      <c r="D214" s="175" t="s">
        <v>143</v>
      </c>
      <c r="E214" s="175"/>
      <c r="F214" s="175"/>
      <c r="G214" s="176"/>
      <c r="H214" s="175" t="s">
        <v>144</v>
      </c>
      <c r="I214" s="175"/>
      <c r="J214" s="175"/>
      <c r="L214" s="175" t="s">
        <v>143</v>
      </c>
      <c r="M214" s="175"/>
      <c r="N214" s="175"/>
    </row>
    <row r="215" spans="1:15" x14ac:dyDescent="0.2">
      <c r="D215" s="177" t="str">
        <f>F55</f>
        <v>December 31,</v>
      </c>
      <c r="E215" s="177"/>
      <c r="F215" s="177"/>
      <c r="G215" s="176"/>
      <c r="H215" s="177" t="str">
        <f>D215</f>
        <v>December 31,</v>
      </c>
      <c r="I215" s="177"/>
      <c r="J215" s="177"/>
      <c r="L215" s="177" t="str">
        <f>D215</f>
        <v>December 31,</v>
      </c>
      <c r="M215" s="177"/>
      <c r="N215" s="177"/>
    </row>
    <row r="216" spans="1:15" x14ac:dyDescent="0.2">
      <c r="A216" s="134" t="s">
        <v>28</v>
      </c>
      <c r="B216" s="134"/>
      <c r="C216" s="135"/>
      <c r="D216" s="14">
        <v>2013</v>
      </c>
      <c r="F216" s="178">
        <v>2012</v>
      </c>
      <c r="G216" s="79"/>
      <c r="H216" s="14">
        <v>2013</v>
      </c>
      <c r="J216" s="178">
        <v>2012</v>
      </c>
      <c r="K216" s="79"/>
      <c r="L216" s="14">
        <v>2013</v>
      </c>
      <c r="M216" s="26"/>
      <c r="N216" s="178">
        <v>2012</v>
      </c>
      <c r="O216" s="81" t="s">
        <v>29</v>
      </c>
    </row>
    <row r="217" spans="1:15" x14ac:dyDescent="0.2">
      <c r="D217" s="179"/>
      <c r="M217" s="26"/>
    </row>
    <row r="218" spans="1:15" x14ac:dyDescent="0.2">
      <c r="A218" s="26" t="s">
        <v>145</v>
      </c>
      <c r="D218" s="12">
        <v>-1.5244107</v>
      </c>
      <c r="E218" s="53"/>
      <c r="F218" s="53">
        <v>1.2631952999999998</v>
      </c>
      <c r="G218" s="53"/>
      <c r="H218" s="12">
        <v>-1.5244107</v>
      </c>
      <c r="I218" s="53"/>
      <c r="J218" s="53">
        <v>1.2631952999999998</v>
      </c>
      <c r="K218" s="53"/>
      <c r="L218" s="12">
        <v>51.393597459999995</v>
      </c>
      <c r="M218" s="53"/>
      <c r="N218" s="53">
        <v>19.227845300000002</v>
      </c>
    </row>
    <row r="219" spans="1:15" x14ac:dyDescent="0.2">
      <c r="A219" s="91" t="s">
        <v>146</v>
      </c>
      <c r="B219" s="91"/>
      <c r="D219" s="11">
        <v>2.4996565099999999</v>
      </c>
      <c r="E219" s="53"/>
      <c r="F219" s="156">
        <v>1.0340347900000002</v>
      </c>
      <c r="G219" s="53"/>
      <c r="H219" s="11">
        <v>2.4996565099999999</v>
      </c>
      <c r="I219" s="53"/>
      <c r="J219" s="156">
        <v>1.0340347900000002</v>
      </c>
      <c r="K219" s="53"/>
      <c r="L219" s="11">
        <v>136.82063859000002</v>
      </c>
      <c r="M219" s="53"/>
      <c r="N219" s="156">
        <v>134.41834084999999</v>
      </c>
    </row>
    <row r="220" spans="1:15" x14ac:dyDescent="0.2">
      <c r="A220" s="91" t="s">
        <v>147</v>
      </c>
      <c r="B220" s="91"/>
      <c r="D220" s="191">
        <f>SUM(D218:D219)</f>
        <v>0.97524580999999988</v>
      </c>
      <c r="E220" s="181"/>
      <c r="F220" s="180">
        <f>SUM(F218:F219)</f>
        <v>2.2972300900000002</v>
      </c>
      <c r="G220" s="181"/>
      <c r="H220" s="191">
        <f>SUM(H218:H219)</f>
        <v>0.97524580999999988</v>
      </c>
      <c r="I220" s="181"/>
      <c r="J220" s="180">
        <f>SUM(J218:J219)</f>
        <v>2.2972300900000002</v>
      </c>
      <c r="K220" s="181"/>
      <c r="L220" s="191">
        <f>SUM(L218:L219)</f>
        <v>188.21423605000001</v>
      </c>
      <c r="M220" s="181"/>
      <c r="N220" s="180">
        <f>SUM(N218:N219)</f>
        <v>153.64618615000001</v>
      </c>
    </row>
    <row r="221" spans="1:15" x14ac:dyDescent="0.2"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5" x14ac:dyDescent="0.2">
      <c r="A222" s="26" t="s">
        <v>148</v>
      </c>
      <c r="D222" s="10">
        <v>0</v>
      </c>
      <c r="E222" s="52"/>
      <c r="F222" s="52">
        <v>-18.008051520000002</v>
      </c>
      <c r="G222" s="52"/>
      <c r="H222" s="10">
        <v>0</v>
      </c>
      <c r="I222" s="52"/>
      <c r="J222" s="52">
        <v>-18.008051520000002</v>
      </c>
      <c r="K222" s="52"/>
      <c r="L222" s="10">
        <v>0</v>
      </c>
      <c r="M222" s="52"/>
      <c r="N222" s="52">
        <v>300</v>
      </c>
    </row>
    <row r="223" spans="1:15" s="182" customFormat="1" ht="15" x14ac:dyDescent="0.25">
      <c r="A223" s="26" t="s">
        <v>149</v>
      </c>
      <c r="B223" s="26"/>
      <c r="C223" s="26"/>
      <c r="D223" s="11">
        <v>-8.33076623</v>
      </c>
      <c r="E223" s="53"/>
      <c r="F223" s="156">
        <v>0</v>
      </c>
      <c r="G223" s="53"/>
      <c r="H223" s="11">
        <v>-8.33076623</v>
      </c>
      <c r="I223" s="53"/>
      <c r="J223" s="156">
        <v>0</v>
      </c>
      <c r="K223" s="53"/>
      <c r="L223" s="11">
        <v>300</v>
      </c>
      <c r="M223" s="53"/>
      <c r="N223" s="156">
        <v>0</v>
      </c>
    </row>
    <row r="224" spans="1:15" x14ac:dyDescent="0.2">
      <c r="A224" s="102" t="s">
        <v>150</v>
      </c>
      <c r="B224" s="102"/>
      <c r="C224" s="42"/>
      <c r="D224" s="191">
        <f>SUM(D222:D223)</f>
        <v>-8.33076623</v>
      </c>
      <c r="E224" s="53"/>
      <c r="F224" s="180">
        <f>SUM(F222:F223)</f>
        <v>-18.008051520000002</v>
      </c>
      <c r="G224" s="53"/>
      <c r="H224" s="191">
        <f>SUM(H222:H223)</f>
        <v>-8.33076623</v>
      </c>
      <c r="I224" s="53"/>
      <c r="J224" s="180">
        <f>SUM(J222:J223)</f>
        <v>-18.008051520000002</v>
      </c>
      <c r="K224" s="53"/>
      <c r="L224" s="191">
        <f>SUM(L222:L223)</f>
        <v>300</v>
      </c>
      <c r="M224" s="53"/>
      <c r="N224" s="180">
        <f>SUM(N222:N223)</f>
        <v>300</v>
      </c>
    </row>
    <row r="225" spans="1:14" x14ac:dyDescent="0.2">
      <c r="D225" s="53"/>
      <c r="E225" s="53"/>
      <c r="F225" s="53"/>
      <c r="G225" s="53"/>
      <c r="H225" s="53"/>
      <c r="I225" s="53"/>
      <c r="J225" s="53"/>
      <c r="K225" s="53"/>
      <c r="L225" s="52"/>
      <c r="M225" s="52"/>
      <c r="N225" s="52"/>
    </row>
    <row r="226" spans="1:14" x14ac:dyDescent="0.2">
      <c r="A226" s="26" t="s">
        <v>151</v>
      </c>
      <c r="D226" s="12">
        <v>512.5</v>
      </c>
      <c r="E226" s="53"/>
      <c r="F226" s="53">
        <v>450</v>
      </c>
      <c r="G226" s="53"/>
      <c r="H226" s="12">
        <v>544.80190000000005</v>
      </c>
      <c r="I226" s="53"/>
      <c r="J226" s="53">
        <v>477.8</v>
      </c>
      <c r="K226" s="53"/>
      <c r="L226" s="52"/>
      <c r="M226" s="52"/>
      <c r="N226" s="52"/>
    </row>
    <row r="227" spans="1:14" x14ac:dyDescent="0.2">
      <c r="A227" s="26" t="s">
        <v>152</v>
      </c>
      <c r="D227" s="11">
        <v>527.79999999999995</v>
      </c>
      <c r="E227" s="53"/>
      <c r="F227" s="156">
        <v>470.5</v>
      </c>
      <c r="G227" s="53"/>
      <c r="H227" s="11">
        <v>530.77383124999994</v>
      </c>
      <c r="I227" s="53"/>
      <c r="J227" s="156">
        <v>459.9</v>
      </c>
      <c r="K227" s="53"/>
      <c r="L227" s="52"/>
      <c r="M227" s="52"/>
      <c r="N227" s="52"/>
    </row>
    <row r="228" spans="1:14" x14ac:dyDescent="0.2">
      <c r="A228" s="102" t="s">
        <v>153</v>
      </c>
      <c r="B228" s="102"/>
      <c r="C228" s="42"/>
      <c r="D228" s="191">
        <f>SUM(D226:D227)</f>
        <v>1040.3</v>
      </c>
      <c r="E228" s="53"/>
      <c r="F228" s="180">
        <f>SUM(F226:F227)</f>
        <v>920.5</v>
      </c>
      <c r="G228" s="53"/>
      <c r="H228" s="191">
        <f>SUM(H226:H227)</f>
        <v>1075.57573125</v>
      </c>
      <c r="I228" s="53"/>
      <c r="J228" s="180">
        <f>SUM(J226:J227)</f>
        <v>937.7</v>
      </c>
      <c r="K228" s="53"/>
      <c r="L228" s="52"/>
      <c r="M228" s="52"/>
      <c r="N228" s="52"/>
    </row>
    <row r="230" spans="1:14" x14ac:dyDescent="0.2">
      <c r="A230" s="26" t="s">
        <v>154</v>
      </c>
    </row>
    <row r="231" spans="1:14" s="17" customFormat="1" x14ac:dyDescent="0.2">
      <c r="A231" s="42" t="s">
        <v>155</v>
      </c>
      <c r="B231" s="42"/>
      <c r="C231" s="42"/>
      <c r="D231" s="42"/>
      <c r="E231" s="26"/>
      <c r="F231" s="183"/>
      <c r="G231" s="184"/>
      <c r="H231" s="183"/>
      <c r="I231" s="183"/>
      <c r="J231" s="183"/>
      <c r="K231" s="183"/>
      <c r="L231" s="183"/>
      <c r="M231" s="110"/>
      <c r="N231" s="8"/>
    </row>
    <row r="232" spans="1:14" s="17" customFormat="1" x14ac:dyDescent="0.2">
      <c r="A232" s="42" t="s">
        <v>156</v>
      </c>
      <c r="B232" s="42"/>
      <c r="C232" s="42"/>
      <c r="D232" s="42"/>
      <c r="E232" s="26"/>
      <c r="F232" s="183"/>
      <c r="G232" s="184"/>
      <c r="H232" s="183"/>
      <c r="I232" s="183"/>
      <c r="J232" s="183"/>
      <c r="K232" s="183"/>
      <c r="L232" s="183"/>
      <c r="M232" s="110"/>
      <c r="N232" s="8"/>
    </row>
    <row r="233" spans="1:14" x14ac:dyDescent="0.2">
      <c r="A233" s="42" t="s">
        <v>157</v>
      </c>
    </row>
  </sheetData>
  <mergeCells count="42">
    <mergeCell ref="D215:F215"/>
    <mergeCell ref="H215:J215"/>
    <mergeCell ref="L215:N215"/>
    <mergeCell ref="F193:H193"/>
    <mergeCell ref="F194:H194"/>
    <mergeCell ref="D213:F213"/>
    <mergeCell ref="H213:J213"/>
    <mergeCell ref="L213:N213"/>
    <mergeCell ref="D214:F214"/>
    <mergeCell ref="H214:J214"/>
    <mergeCell ref="L214:N214"/>
    <mergeCell ref="F143:H143"/>
    <mergeCell ref="J143:L143"/>
    <mergeCell ref="F175:H175"/>
    <mergeCell ref="J175:L175"/>
    <mergeCell ref="F176:H176"/>
    <mergeCell ref="J176:L176"/>
    <mergeCell ref="F130:H130"/>
    <mergeCell ref="J130:L130"/>
    <mergeCell ref="F131:H131"/>
    <mergeCell ref="J131:L131"/>
    <mergeCell ref="F142:H142"/>
    <mergeCell ref="J142:L142"/>
    <mergeCell ref="F96:H96"/>
    <mergeCell ref="J96:L96"/>
    <mergeCell ref="F106:H106"/>
    <mergeCell ref="J106:L106"/>
    <mergeCell ref="F107:H107"/>
    <mergeCell ref="J107:L107"/>
    <mergeCell ref="F69:H69"/>
    <mergeCell ref="J69:L69"/>
    <mergeCell ref="F70:H70"/>
    <mergeCell ref="J70:L70"/>
    <mergeCell ref="F95:H95"/>
    <mergeCell ref="J95:L95"/>
    <mergeCell ref="A1:N1"/>
    <mergeCell ref="A2:N2"/>
    <mergeCell ref="H34:N34"/>
    <mergeCell ref="F54:H54"/>
    <mergeCell ref="J54:L54"/>
    <mergeCell ref="F55:H55"/>
    <mergeCell ref="J55:L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2014-02-12T14:53:45Z</dcterms:created>
  <dcterms:modified xsi:type="dcterms:W3CDTF">2014-02-12T14:59:53Z</dcterms:modified>
</cp:coreProperties>
</file>